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egionalGeology\Gower\Regional Geology of Eastern Labrador\Data\Excel\GIS Layers\"/>
    </mc:Choice>
  </mc:AlternateContent>
  <bookViews>
    <workbookView xWindow="120" yWindow="90" windowWidth="23895" windowHeight="14535"/>
  </bookViews>
  <sheets>
    <sheet name="GeochronRbSr" sheetId="1" r:id="rId1"/>
  </sheets>
  <definedNames>
    <definedName name="GeochronRbSr">GeochronRbSr!$A$1:$W$255</definedName>
  </definedNames>
  <calcPr calcId="162913"/>
</workbook>
</file>

<file path=xl/calcChain.xml><?xml version="1.0" encoding="utf-8"?>
<calcChain xmlns="http://schemas.openxmlformats.org/spreadsheetml/2006/main">
  <c r="V2" i="1" l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</calcChain>
</file>

<file path=xl/sharedStrings.xml><?xml version="1.0" encoding="utf-8"?>
<sst xmlns="http://schemas.openxmlformats.org/spreadsheetml/2006/main" count="3008" uniqueCount="847">
  <si>
    <t>Station</t>
  </si>
  <si>
    <t>SampleNo</t>
  </si>
  <si>
    <t>UTMEast</t>
  </si>
  <si>
    <t>UTMNorth</t>
  </si>
  <si>
    <t>UTMZone</t>
  </si>
  <si>
    <t>Datum</t>
  </si>
  <si>
    <t>Unit</t>
  </si>
  <si>
    <t>Terrane</t>
  </si>
  <si>
    <t>RegressAge</t>
  </si>
  <si>
    <t>Sro</t>
  </si>
  <si>
    <t>AgeForCalc</t>
  </si>
  <si>
    <t>ISr_t</t>
  </si>
  <si>
    <t>Rb_ppm</t>
  </si>
  <si>
    <t>Sr_ppm</t>
  </si>
  <si>
    <t>Rb87vSr86</t>
  </si>
  <si>
    <t>Sr87vSr86</t>
  </si>
  <si>
    <t>e(lambt-1)</t>
  </si>
  <si>
    <t>Model</t>
  </si>
  <si>
    <t>Ref</t>
  </si>
  <si>
    <t>CatalogNo</t>
  </si>
  <si>
    <t>Plotted</t>
  </si>
  <si>
    <t>ImgPathHyp</t>
  </si>
  <si>
    <t>Comments</t>
  </si>
  <si>
    <t>CG83-551</t>
  </si>
  <si>
    <t>CG83-551B</t>
  </si>
  <si>
    <t>NAD27</t>
  </si>
  <si>
    <t>Upper North River pluton</t>
  </si>
  <si>
    <t>Lake Melville</t>
  </si>
  <si>
    <t>1085 ± 110</t>
  </si>
  <si>
    <t>0.717 ± 8</t>
  </si>
  <si>
    <t>1296</t>
  </si>
  <si>
    <t>0.79733 ± 6</t>
  </si>
  <si>
    <t>Isochron</t>
  </si>
  <si>
    <t>Brooks (1984)</t>
  </si>
  <si>
    <t>No</t>
  </si>
  <si>
    <t>CG83-551C</t>
  </si>
  <si>
    <t>0.78769 ± 6</t>
  </si>
  <si>
    <t>CG83-551D</t>
  </si>
  <si>
    <t>0.78165 ± 7</t>
  </si>
  <si>
    <t>CG83-551E</t>
  </si>
  <si>
    <t>0.78560 ± 4</t>
  </si>
  <si>
    <t>CG83-551F</t>
  </si>
  <si>
    <t>0.79770 ± 6</t>
  </si>
  <si>
    <t>EC75-201</t>
  </si>
  <si>
    <t>EC75-201B</t>
  </si>
  <si>
    <t>Mealy dyke</t>
  </si>
  <si>
    <t>Mealy Mountains</t>
  </si>
  <si>
    <t>1380 ± 54</t>
  </si>
  <si>
    <t>0.7028 ± 2</t>
  </si>
  <si>
    <t>1250</t>
  </si>
  <si>
    <t>0.70402 ± 10</t>
  </si>
  <si>
    <t>Errorchron</t>
  </si>
  <si>
    <t>Emslie et al. (1984)</t>
  </si>
  <si>
    <t>Yes</t>
  </si>
  <si>
    <t>EC75-035</t>
  </si>
  <si>
    <t>0.70481 ± 10</t>
  </si>
  <si>
    <t>EC75-040</t>
  </si>
  <si>
    <t>0.70595 ± 10</t>
  </si>
  <si>
    <t>EC75-238</t>
  </si>
  <si>
    <t>EC75-238A</t>
  </si>
  <si>
    <t>0.70757 ± 10</t>
  </si>
  <si>
    <t>EC75-185</t>
  </si>
  <si>
    <t>EC75-185A</t>
  </si>
  <si>
    <t>0.70737 ± 10</t>
  </si>
  <si>
    <t>EC75-180</t>
  </si>
  <si>
    <t>EC75-180E</t>
  </si>
  <si>
    <t>0.70855 ± 10</t>
  </si>
  <si>
    <t>EC75-166</t>
  </si>
  <si>
    <t>EC75-166B</t>
  </si>
  <si>
    <t>0.70876 ± 10</t>
  </si>
  <si>
    <t>EC75-044</t>
  </si>
  <si>
    <t>0.70945 ± 10</t>
  </si>
  <si>
    <t>EC75-176</t>
  </si>
  <si>
    <t>0.71495 ± 10</t>
  </si>
  <si>
    <t>EC75-176A</t>
  </si>
  <si>
    <t>0.71561 ± 10</t>
  </si>
  <si>
    <t>CG83-462</t>
  </si>
  <si>
    <t>Michael gabbro</t>
  </si>
  <si>
    <t>Groswater Bay</t>
  </si>
  <si>
    <t>1175 ± 130</t>
  </si>
  <si>
    <t>0.70428</t>
  </si>
  <si>
    <t>1426</t>
  </si>
  <si>
    <t>0.707154 ± 13</t>
  </si>
  <si>
    <t>Emslie et al. (1997)</t>
  </si>
  <si>
    <t>CG82-023</t>
  </si>
  <si>
    <t>0.708624 ± 17</t>
  </si>
  <si>
    <t>CG81-627</t>
  </si>
  <si>
    <t>CG81-627B</t>
  </si>
  <si>
    <t>0.707789 ± 16</t>
  </si>
  <si>
    <t>CG81-634</t>
  </si>
  <si>
    <t>0.707332 ± 14</t>
  </si>
  <si>
    <t>CG84-172</t>
  </si>
  <si>
    <t>CG84-172E</t>
  </si>
  <si>
    <t>0.708062 ± 13</t>
  </si>
  <si>
    <t>CG83-234</t>
  </si>
  <si>
    <t>0.705528 ± 16</t>
  </si>
  <si>
    <t>CG83-246</t>
  </si>
  <si>
    <t>0.705083 ± 12</t>
  </si>
  <si>
    <t>CG79-658</t>
  </si>
  <si>
    <t>0.705411 ± 13</t>
  </si>
  <si>
    <t>CG80-580</t>
  </si>
  <si>
    <t>0.705290 ± 12</t>
  </si>
  <si>
    <t>CG82-035</t>
  </si>
  <si>
    <t>0.705599 ± 10</t>
  </si>
  <si>
    <t>CG79-677</t>
  </si>
  <si>
    <t>0.705038 ± 14</t>
  </si>
  <si>
    <t>CG80-561</t>
  </si>
  <si>
    <t>0.705050 ± 12</t>
  </si>
  <si>
    <t>CG83-437</t>
  </si>
  <si>
    <t>0.707018 ± 17</t>
  </si>
  <si>
    <t>FA68-0067</t>
  </si>
  <si>
    <t>1</t>
  </si>
  <si>
    <t>1461 ± 96</t>
  </si>
  <si>
    <t>0.7033 ± 21</t>
  </si>
  <si>
    <t>0.7075 ± 11</t>
  </si>
  <si>
    <t>Fahrig and Loveridge (1981)</t>
  </si>
  <si>
    <t>Paleomag sample FA68-0067</t>
  </si>
  <si>
    <t>FA68-0017</t>
  </si>
  <si>
    <t>2</t>
  </si>
  <si>
    <t>0.7103 ± 11</t>
  </si>
  <si>
    <t>Paleomag sample FA68-0017</t>
  </si>
  <si>
    <t>FA69-0606</t>
  </si>
  <si>
    <t>3</t>
  </si>
  <si>
    <t>0.7355 ± 11</t>
  </si>
  <si>
    <t>Paleomag sample FA69-0606</t>
  </si>
  <si>
    <t>FA69-0596</t>
  </si>
  <si>
    <t>4</t>
  </si>
  <si>
    <t>0.7684 ± 12</t>
  </si>
  <si>
    <t>Paleomag sample FA69-0596</t>
  </si>
  <si>
    <t>FA69-0636</t>
  </si>
  <si>
    <t>5</t>
  </si>
  <si>
    <t>0.8978 ± 11</t>
  </si>
  <si>
    <t>Paleomag sample FA69-0636</t>
  </si>
  <si>
    <t>V-119</t>
  </si>
  <si>
    <t>V119-1</t>
  </si>
  <si>
    <t>Holton Harbour ferrosyenite-ferrodiorite (Unit 9)</t>
  </si>
  <si>
    <t>Cape Harrison domain, Makkovik Prov.</t>
  </si>
  <si>
    <t>1676 ± 77</t>
  </si>
  <si>
    <t>0.7020 ± 13</t>
  </si>
  <si>
    <t>1700?</t>
  </si>
  <si>
    <t>0.954093 ± 36</t>
  </si>
  <si>
    <t>Owen et al. (1988)</t>
  </si>
  <si>
    <t>V119-1d</t>
  </si>
  <si>
    <t>0.954050 ± 63</t>
  </si>
  <si>
    <t>V-341</t>
  </si>
  <si>
    <t>V341-2</t>
  </si>
  <si>
    <t>0.936708 ± 73</t>
  </si>
  <si>
    <t>V-497</t>
  </si>
  <si>
    <t>V497</t>
  </si>
  <si>
    <t>0.712979 ± 22</t>
  </si>
  <si>
    <t>V-538</t>
  </si>
  <si>
    <t>V538</t>
  </si>
  <si>
    <t>0.760969 ± 39</t>
  </si>
  <si>
    <t>V-540</t>
  </si>
  <si>
    <t>V540</t>
  </si>
  <si>
    <t>0.791809 ± 25</t>
  </si>
  <si>
    <t>V-736</t>
  </si>
  <si>
    <t>V736</t>
  </si>
  <si>
    <t>1.004111 ± 54</t>
  </si>
  <si>
    <t>V-737</t>
  </si>
  <si>
    <t>V737</t>
  </si>
  <si>
    <t>0.739866 ± 38</t>
  </si>
  <si>
    <t>V-255</t>
  </si>
  <si>
    <t>V255-2</t>
  </si>
  <si>
    <t>Benedict Mtns I.S. biotite granite (Unit 6E)</t>
  </si>
  <si>
    <t>1725 ± 31</t>
  </si>
  <si>
    <t>0.7032 ± 6</t>
  </si>
  <si>
    <t>0.876507 ± 67</t>
  </si>
  <si>
    <t>V255-2d</t>
  </si>
  <si>
    <t>0.876431 ± 79</t>
  </si>
  <si>
    <t>V-725</t>
  </si>
  <si>
    <t>V725</t>
  </si>
  <si>
    <t>0.733041 ± 41</t>
  </si>
  <si>
    <t>V-732</t>
  </si>
  <si>
    <t>V732</t>
  </si>
  <si>
    <t>0.727468 ± 82</t>
  </si>
  <si>
    <t>CG84-468</t>
  </si>
  <si>
    <t>CBL-309</t>
  </si>
  <si>
    <t>Cuff Island (1709 Ma) nebulitic granodiorite (350)</t>
  </si>
  <si>
    <t>1629 ± 68</t>
  </si>
  <si>
    <t>0.70506 ± 174</t>
  </si>
  <si>
    <t>1709</t>
  </si>
  <si>
    <t>0.71921 ± 10</t>
  </si>
  <si>
    <t>II-Errorchron</t>
  </si>
  <si>
    <t>Brooks (1982b)</t>
  </si>
  <si>
    <t>Homogeneous granitoids only 1532 ± 211 Ma</t>
  </si>
  <si>
    <t>CBL-310</t>
  </si>
  <si>
    <t>0.71859 ± 8</t>
  </si>
  <si>
    <t>CG79-142</t>
  </si>
  <si>
    <t>CBL-339</t>
  </si>
  <si>
    <t>Cape Harrison gneissic tonalite</t>
  </si>
  <si>
    <t>1740 ± 85</t>
  </si>
  <si>
    <t>0.7034 ± 6</t>
  </si>
  <si>
    <t>1800?</t>
  </si>
  <si>
    <t>0.71958 ± 9</t>
  </si>
  <si>
    <t>Brooks (1982a)</t>
  </si>
  <si>
    <t>CG85-178</t>
  </si>
  <si>
    <t>SPM86-04</t>
  </si>
  <si>
    <t>Paradise Metased. Gn. Belt (granulite facies)</t>
  </si>
  <si>
    <t>Hawke River</t>
  </si>
  <si>
    <t>1663 ± 64</t>
  </si>
  <si>
    <t>0.70395 ± 40</t>
  </si>
  <si>
    <t>0.70715 ± 2</t>
  </si>
  <si>
    <t>Prevec et al. (1990)</t>
  </si>
  <si>
    <t>Regression includes amphib facies and mylonitized samples</t>
  </si>
  <si>
    <t>SPM86-05</t>
  </si>
  <si>
    <t>0.70878 ± 2</t>
  </si>
  <si>
    <t>VN85-188</t>
  </si>
  <si>
    <t>SPM86-06</t>
  </si>
  <si>
    <t>0.70892 ± 2</t>
  </si>
  <si>
    <t>SPM86-07</t>
  </si>
  <si>
    <t>0.71054 ± 2</t>
  </si>
  <si>
    <t>SPM86-08</t>
  </si>
  <si>
    <t>0.71762 ± 2</t>
  </si>
  <si>
    <t>V-735</t>
  </si>
  <si>
    <t>V735</t>
  </si>
  <si>
    <t>0.742511 ± 19</t>
  </si>
  <si>
    <t>CG79-344</t>
  </si>
  <si>
    <t>Benedict Mtns I.S. granodiorite (Unit 6A)</t>
  </si>
  <si>
    <t>1787 ± 35</t>
  </si>
  <si>
    <t>0.7033 ± 2</t>
  </si>
  <si>
    <t>0.711756 ± 60</t>
  </si>
  <si>
    <t>Termed qtz monzodiorite-granodiorite in Ph.D. thesis</t>
  </si>
  <si>
    <t>CG79-366</t>
  </si>
  <si>
    <t>0.730820 ± 90</t>
  </si>
  <si>
    <t>CG79-377</t>
  </si>
  <si>
    <t>0.716752 ± 60</t>
  </si>
  <si>
    <t>V-192</t>
  </si>
  <si>
    <t>V192</t>
  </si>
  <si>
    <t>0.715418 ± 60</t>
  </si>
  <si>
    <t>V-264</t>
  </si>
  <si>
    <t>V264</t>
  </si>
  <si>
    <t>0.710538 ± 17</t>
  </si>
  <si>
    <t>V264d</t>
  </si>
  <si>
    <t>0.710536 ± 31</t>
  </si>
  <si>
    <t>V-333</t>
  </si>
  <si>
    <t>V333-1</t>
  </si>
  <si>
    <t>0.730741 ± 55</t>
  </si>
  <si>
    <t>V-340</t>
  </si>
  <si>
    <t>V340</t>
  </si>
  <si>
    <t>0.732177 ± 89</t>
  </si>
  <si>
    <t>V-149</t>
  </si>
  <si>
    <t>V149</t>
  </si>
  <si>
    <t>West of Brig Island gabbro (Unit 6)</t>
  </si>
  <si>
    <t>1747 ± 310</t>
  </si>
  <si>
    <t>0.7025 ± 7</t>
  </si>
  <si>
    <t>1650?</t>
  </si>
  <si>
    <t>0.706504 ± 36</t>
  </si>
  <si>
    <t>Owen (1985)</t>
  </si>
  <si>
    <t>V-178</t>
  </si>
  <si>
    <t>V178-1</t>
  </si>
  <si>
    <t>0.704185 ± 17</t>
  </si>
  <si>
    <t>V-241</t>
  </si>
  <si>
    <t>V241</t>
  </si>
  <si>
    <t>0.712153 ± 43</t>
  </si>
  <si>
    <t>V-302</t>
  </si>
  <si>
    <t>V302-2</t>
  </si>
  <si>
    <t>0.706452 ± 17</t>
  </si>
  <si>
    <t>V-597</t>
  </si>
  <si>
    <t>V597-8</t>
  </si>
  <si>
    <t>0.711383 ± 19</t>
  </si>
  <si>
    <t>V597-8d</t>
  </si>
  <si>
    <t>0.711367 ± 52</t>
  </si>
  <si>
    <t>V-637</t>
  </si>
  <si>
    <t>V637</t>
  </si>
  <si>
    <t>0.708361 ± 44</t>
  </si>
  <si>
    <t>V-670</t>
  </si>
  <si>
    <t>V670</t>
  </si>
  <si>
    <t>0.706133 ± 20</t>
  </si>
  <si>
    <t>V-009</t>
  </si>
  <si>
    <t>V009-4</t>
  </si>
  <si>
    <t>Benedict Mtns I.S. monzodiorite (Unit 6B)</t>
  </si>
  <si>
    <t>1697 ± 41</t>
  </si>
  <si>
    <t>0.7040 ± 5</t>
  </si>
  <si>
    <t>1750?</t>
  </si>
  <si>
    <t>0.761143 ± 53</t>
  </si>
  <si>
    <t>V-032</t>
  </si>
  <si>
    <t>V032</t>
  </si>
  <si>
    <t>0.765224 ± 48</t>
  </si>
  <si>
    <t>V119-2</t>
  </si>
  <si>
    <t>0.720132 ± 35</t>
  </si>
  <si>
    <t>V-164</t>
  </si>
  <si>
    <t>V164</t>
  </si>
  <si>
    <t>0.780179 ± 61</t>
  </si>
  <si>
    <t>V164d</t>
  </si>
  <si>
    <t>0.780124 ± 92</t>
  </si>
  <si>
    <t>V-225</t>
  </si>
  <si>
    <t>V225-2</t>
  </si>
  <si>
    <t>0.784599 ± 52</t>
  </si>
  <si>
    <t>V255-1</t>
  </si>
  <si>
    <t>0.751639 ± 47</t>
  </si>
  <si>
    <t>V-257</t>
  </si>
  <si>
    <t>V257-6</t>
  </si>
  <si>
    <t>0.803820 ± 115</t>
  </si>
  <si>
    <t>V257-6d</t>
  </si>
  <si>
    <t>0.803845 ± 93</t>
  </si>
  <si>
    <t>V-293</t>
  </si>
  <si>
    <t>V293</t>
  </si>
  <si>
    <t>0.715145 ± 49</t>
  </si>
  <si>
    <t>V341-1</t>
  </si>
  <si>
    <t>0.716274 ± 16</t>
  </si>
  <si>
    <t>V-193</t>
  </si>
  <si>
    <t>V193</t>
  </si>
  <si>
    <t>White Bear Islands jotunitic gneiss (Unit 3A)</t>
  </si>
  <si>
    <t>1899 ± 187</t>
  </si>
  <si>
    <t>0.7028 ± 15</t>
  </si>
  <si>
    <t>0.706221 ± 42</t>
  </si>
  <si>
    <t>V193d</t>
  </si>
  <si>
    <t>0.706250 ± 89</t>
  </si>
  <si>
    <t>V193-3</t>
  </si>
  <si>
    <t>0.712323 ± 32</t>
  </si>
  <si>
    <t>V-526</t>
  </si>
  <si>
    <t>V526-1</t>
  </si>
  <si>
    <t>0.721893 ± 49</t>
  </si>
  <si>
    <t>V526-1d</t>
  </si>
  <si>
    <t>0.721770 ± 36</t>
  </si>
  <si>
    <t>V-579</t>
  </si>
  <si>
    <t>V579-1</t>
  </si>
  <si>
    <t>0.722854 ± 39</t>
  </si>
  <si>
    <t>V-586</t>
  </si>
  <si>
    <t>V586</t>
  </si>
  <si>
    <t>0.709390 ± 46</t>
  </si>
  <si>
    <t>V-687</t>
  </si>
  <si>
    <t>V687</t>
  </si>
  <si>
    <t>0.707830 ± 76</t>
  </si>
  <si>
    <t>CG79-339</t>
  </si>
  <si>
    <t>White Bear Islands dioritic gneiss (Unit 2)</t>
  </si>
  <si>
    <t>1923 ± 148</t>
  </si>
  <si>
    <t>0.7026 ± 5</t>
  </si>
  <si>
    <t>0.708590 ± 86</t>
  </si>
  <si>
    <t>V-211</t>
  </si>
  <si>
    <t>V211-1</t>
  </si>
  <si>
    <t>0.776895 ± 54</t>
  </si>
  <si>
    <t>V-213</t>
  </si>
  <si>
    <t>V213</t>
  </si>
  <si>
    <t>0.764756 ± 105</t>
  </si>
  <si>
    <t>V213d</t>
  </si>
  <si>
    <t>0.764860 ± 51</t>
  </si>
  <si>
    <t>V-325</t>
  </si>
  <si>
    <t>V325-1</t>
  </si>
  <si>
    <t>0.733164 ± 39</t>
  </si>
  <si>
    <t>V-379</t>
  </si>
  <si>
    <t>V379-2</t>
  </si>
  <si>
    <t>0.773360 ± 26</t>
  </si>
  <si>
    <t>V-588</t>
  </si>
  <si>
    <t>V588-2</t>
  </si>
  <si>
    <t>0.707869 ± 57</t>
  </si>
  <si>
    <t>V-774</t>
  </si>
  <si>
    <t>V774</t>
  </si>
  <si>
    <t>0.711640 ± 32</t>
  </si>
  <si>
    <t>CG85-148</t>
  </si>
  <si>
    <t>SPM86-09A</t>
  </si>
  <si>
    <t>Paradise Metased. Gn. Belt (amphibolite facies)</t>
  </si>
  <si>
    <t>1629 ± 90</t>
  </si>
  <si>
    <t>0.7043 ± 10</t>
  </si>
  <si>
    <t>0.72502 ± 2</t>
  </si>
  <si>
    <t>SPM86-09B</t>
  </si>
  <si>
    <t>0.72319 ± 2</t>
  </si>
  <si>
    <t>CG85-151</t>
  </si>
  <si>
    <t>SPM86-10A</t>
  </si>
  <si>
    <t>0.74579 ± 2</t>
  </si>
  <si>
    <t>SPM86-10B</t>
  </si>
  <si>
    <t>0.71463 ± 2</t>
  </si>
  <si>
    <t>CG85-310</t>
  </si>
  <si>
    <t>CG85-310A</t>
  </si>
  <si>
    <t>Paradise Metased. Gn. Belt (mylonitized)</t>
  </si>
  <si>
    <t>0.72152 ± 2</t>
  </si>
  <si>
    <t>CG85-310B</t>
  </si>
  <si>
    <t>0.71440 ± 2</t>
  </si>
  <si>
    <t>CG85-310C</t>
  </si>
  <si>
    <t>0.71878 ± 2</t>
  </si>
  <si>
    <t>CG85-310D</t>
  </si>
  <si>
    <t>0.72976 ± 2</t>
  </si>
  <si>
    <t>CG85-310G</t>
  </si>
  <si>
    <t>0.72015 ± 2</t>
  </si>
  <si>
    <t>CG79-280</t>
  </si>
  <si>
    <t>CBL-350</t>
  </si>
  <si>
    <t>Holton Harbour syenite</t>
  </si>
  <si>
    <t>1725 ± 134</t>
  </si>
  <si>
    <t>0.7024 ± 41</t>
  </si>
  <si>
    <t>0.83332 ± ?</t>
  </si>
  <si>
    <t>CG79-275</t>
  </si>
  <si>
    <t>CG79-275A</t>
  </si>
  <si>
    <t>0.97686 ± ?</t>
  </si>
  <si>
    <t>Excluded from regression</t>
  </si>
  <si>
    <t>CG79-279</t>
  </si>
  <si>
    <t>CG79-275B</t>
  </si>
  <si>
    <t>0.75053 ± ?</t>
  </si>
  <si>
    <t>CG78-280</t>
  </si>
  <si>
    <t>0.85057 ± ?</t>
  </si>
  <si>
    <t>CBL-308</t>
  </si>
  <si>
    <t>0.71600 ± 7</t>
  </si>
  <si>
    <t>CG79-436</t>
  </si>
  <si>
    <t>CBL-331</t>
  </si>
  <si>
    <t>Mount Benedict (1649 Ma) syenite-monzonite</t>
  </si>
  <si>
    <t>1625 ± 50</t>
  </si>
  <si>
    <t>0.7016 ± 24</t>
  </si>
  <si>
    <t>1650</t>
  </si>
  <si>
    <t>0.73241 ± 9</t>
  </si>
  <si>
    <t>CBL-332</t>
  </si>
  <si>
    <t>1.00230 ± 9</t>
  </si>
  <si>
    <t>CG79-459</t>
  </si>
  <si>
    <t>CBL-334</t>
  </si>
  <si>
    <t>0.92618 ± 9</t>
  </si>
  <si>
    <t>CG79-469</t>
  </si>
  <si>
    <t>CBL-336</t>
  </si>
  <si>
    <t>1.06680 ± 8</t>
  </si>
  <si>
    <t>CBL-337</t>
  </si>
  <si>
    <t>0.81711 ± 9</t>
  </si>
  <si>
    <t>CBL-347</t>
  </si>
  <si>
    <t>0.96170 ± ?</t>
  </si>
  <si>
    <t>CBL-348</t>
  </si>
  <si>
    <t>0.73123 ± ?</t>
  </si>
  <si>
    <t>CG79-282</t>
  </si>
  <si>
    <t>CBL-349</t>
  </si>
  <si>
    <t>0.77796 ± ?</t>
  </si>
  <si>
    <t>CBL-311</t>
  </si>
  <si>
    <t>0.71977 ± 10</t>
  </si>
  <si>
    <t>CG79-130</t>
  </si>
  <si>
    <t>CBL-338</t>
  </si>
  <si>
    <t>0.72899 ± 9</t>
  </si>
  <si>
    <t>CBL-312</t>
  </si>
  <si>
    <t>0.71489 ± 9</t>
  </si>
  <si>
    <t>CG80-348</t>
  </si>
  <si>
    <t>CBL-314</t>
  </si>
  <si>
    <t>Cuff Island (1709 Ma) nebulitic granodiorite (348)</t>
  </si>
  <si>
    <t>0.70377 ± 20</t>
  </si>
  <si>
    <t>0.71040 ± ?</t>
  </si>
  <si>
    <t>I-Isochron</t>
  </si>
  <si>
    <t>Nebulitic granitoids from 348 only 1589 ± 37 Ma</t>
  </si>
  <si>
    <t>CBL-315</t>
  </si>
  <si>
    <t>0.74566 ± ?</t>
  </si>
  <si>
    <t>CBL-316</t>
  </si>
  <si>
    <t>0.70702 ± ?</t>
  </si>
  <si>
    <t>CG80-337</t>
  </si>
  <si>
    <t>CBL-320 (-337A)</t>
  </si>
  <si>
    <t>Cuff Island (1709 Ma) homogeneous granodiorite (337)</t>
  </si>
  <si>
    <t>0.70241 ± 46</t>
  </si>
  <si>
    <t>0.70672 ± 9</t>
  </si>
  <si>
    <t>Nebulitic granitoids from 350 only 1430 ± 206 Ma</t>
  </si>
  <si>
    <t>CBL-321 (-337A)</t>
  </si>
  <si>
    <t>0.70469 ± 8</t>
  </si>
  <si>
    <t>CBL-322 (-337A)</t>
  </si>
  <si>
    <t>0.70513 ± 7</t>
  </si>
  <si>
    <t>CBL-323 (-337A)</t>
  </si>
  <si>
    <t>0.70616 ± 8</t>
  </si>
  <si>
    <t>CG80-333</t>
  </si>
  <si>
    <t>CBL-333</t>
  </si>
  <si>
    <t>0.70287</t>
  </si>
  <si>
    <t>0.70642 ± 7</t>
  </si>
  <si>
    <t>CG80-304</t>
  </si>
  <si>
    <t>CBL-324 (-304A)</t>
  </si>
  <si>
    <t>Cuff Island (1709 Ma) homogeneous granite (324)</t>
  </si>
  <si>
    <t>0.72223 ± 8</t>
  </si>
  <si>
    <t>Regression includes all data</t>
  </si>
  <si>
    <t>CBL-313</t>
  </si>
  <si>
    <t>Mafic dyke (Cuff Island garnet gabbro) (350)</t>
  </si>
  <si>
    <t>1383 ± 56</t>
  </si>
  <si>
    <t>0.70165 ± 24</t>
  </si>
  <si>
    <t>0.71270 ± 8</t>
  </si>
  <si>
    <t>Not necessarily Michael gabbro. Note that locality CG80-350 is same site as CG84-468</t>
  </si>
  <si>
    <t>CBL-317</t>
  </si>
  <si>
    <t>Mafic dyke (amphibolite) (348)</t>
  </si>
  <si>
    <t>0.70611 ± 10</t>
  </si>
  <si>
    <t>Not necessarily Michael gabbro</t>
  </si>
  <si>
    <t>CBL-327</t>
  </si>
  <si>
    <t>Mafic dyke (youngest)</t>
  </si>
  <si>
    <t>0.70381 ± 8</t>
  </si>
  <si>
    <t>CG83-551A</t>
  </si>
  <si>
    <t>0.70905 ± 5</t>
  </si>
  <si>
    <t>CBL-318</t>
  </si>
  <si>
    <t>Mafic dyke (older) at CG80-337</t>
  </si>
  <si>
    <t>1346 ± 117</t>
  </si>
  <si>
    <t>0.702</t>
  </si>
  <si>
    <t>0.70455 ± 5</t>
  </si>
  <si>
    <t>Probably meaningless regression as suspected unrelated rocks pooled</t>
  </si>
  <si>
    <t>CBL-319</t>
  </si>
  <si>
    <t>Mafic dyke (younger) at CG80-337</t>
  </si>
  <si>
    <t>0.70487 ± 12</t>
  </si>
  <si>
    <t>CBL-325</t>
  </si>
  <si>
    <t>Mafic dyke (older) at Snook Cove</t>
  </si>
  <si>
    <t>0.70473 ± 7</t>
  </si>
  <si>
    <t>CBL-326</t>
  </si>
  <si>
    <t>Mafic dyke (younger) at Snook Cove</t>
  </si>
  <si>
    <t>0.70488 ± 6</t>
  </si>
  <si>
    <t>VO81-021</t>
  </si>
  <si>
    <t>VO81-021B</t>
  </si>
  <si>
    <t>Hare Harbour tonalite gneiss</t>
  </si>
  <si>
    <t>1610 ± 50</t>
  </si>
  <si>
    <t>0.70302 ± 40</t>
  </si>
  <si>
    <t>0.71260 ± 6</t>
  </si>
  <si>
    <t>Brooks (1983a)</t>
  </si>
  <si>
    <t>VO81-023</t>
  </si>
  <si>
    <t>0.71127 ± 6</t>
  </si>
  <si>
    <t>VO81-539</t>
  </si>
  <si>
    <t>VO81-539A</t>
  </si>
  <si>
    <t>0.81682 ± 5</t>
  </si>
  <si>
    <t>VO81-539B</t>
  </si>
  <si>
    <t>0.76424 ± 7</t>
  </si>
  <si>
    <t>VO81-539C</t>
  </si>
  <si>
    <t>0.70658 ± 6</t>
  </si>
  <si>
    <t>VO81-540</t>
  </si>
  <si>
    <t>VO81-540B</t>
  </si>
  <si>
    <t>0.70931 ± 6</t>
  </si>
  <si>
    <t>CG81-306</t>
  </si>
  <si>
    <t>CG81-306C</t>
  </si>
  <si>
    <t>Grady Island intrusion</t>
  </si>
  <si>
    <t>1610 ± 30</t>
  </si>
  <si>
    <t>0.70264 ± 12</t>
  </si>
  <si>
    <t>1644</t>
  </si>
  <si>
    <t>0.72537 ± 13</t>
  </si>
  <si>
    <t>CG81-306D</t>
  </si>
  <si>
    <t>0.71826 ± 6</t>
  </si>
  <si>
    <t>CG81-306E</t>
  </si>
  <si>
    <t>0.70499 ± 5</t>
  </si>
  <si>
    <t>CG81-306G</t>
  </si>
  <si>
    <t>0.70350 ± 6</t>
  </si>
  <si>
    <t>CG81-306J</t>
  </si>
  <si>
    <t>0.71364 ± 6</t>
  </si>
  <si>
    <t>Regression is 1530 ± 130 Ma if CG81-306J is included (Cat # 1092)</t>
  </si>
  <si>
    <t>CG81-306H</t>
  </si>
  <si>
    <t>0.70362 ± 5</t>
  </si>
  <si>
    <t>CG81-160</t>
  </si>
  <si>
    <t>CG81-160A</t>
  </si>
  <si>
    <t>Eagle River granodiorite</t>
  </si>
  <si>
    <t>1555 ± 195</t>
  </si>
  <si>
    <t>0.7036 ± 30</t>
  </si>
  <si>
    <t>0.73512 ± 6</t>
  </si>
  <si>
    <t>CG81-160B</t>
  </si>
  <si>
    <t>0.74616 ± 5</t>
  </si>
  <si>
    <t>Regression is 1625 ± 260 Ma if CG81-160B is excluded (Cat # 1089)</t>
  </si>
  <si>
    <t>CG81-161</t>
  </si>
  <si>
    <t>CG81-161A</t>
  </si>
  <si>
    <t>0.74401 ± 6</t>
  </si>
  <si>
    <t>Regression is 1465 ± 105 Ma if CG81-161A is excluded (Cat # 1088)</t>
  </si>
  <si>
    <t>CG81-161B</t>
  </si>
  <si>
    <t>0.72524 ± 6</t>
  </si>
  <si>
    <t>CG81-162</t>
  </si>
  <si>
    <t>CG81-162B</t>
  </si>
  <si>
    <t>0.72283 ± 7</t>
  </si>
  <si>
    <t>CG81-175</t>
  </si>
  <si>
    <t>0.72290 ± 5</t>
  </si>
  <si>
    <t>CG81-148</t>
  </si>
  <si>
    <t>CG81-148A</t>
  </si>
  <si>
    <t>Saddle Island (&gt;1654 Ma) metasedimentary gneiss</t>
  </si>
  <si>
    <t>1445 ± 220</t>
  </si>
  <si>
    <t>0.7048 ± 24</t>
  </si>
  <si>
    <t>0.71610 ± 6</t>
  </si>
  <si>
    <t>Same locality as CG84-475</t>
  </si>
  <si>
    <t>CG81-148C</t>
  </si>
  <si>
    <t>0.71879 ± 6</t>
  </si>
  <si>
    <t>CG81-218</t>
  </si>
  <si>
    <t>CG81-218A</t>
  </si>
  <si>
    <t>0.72397 ± 5</t>
  </si>
  <si>
    <t>CG81-218B</t>
  </si>
  <si>
    <t>0.72681 ± 4</t>
  </si>
  <si>
    <t>Regression is 1345 ± 50 Ma if CG81-218B is excluded (Cat # 1084)</t>
  </si>
  <si>
    <t>CG83-557</t>
  </si>
  <si>
    <t>CG83-557C</t>
  </si>
  <si>
    <t>East Lake Melville granodioritic gn.</t>
  </si>
  <si>
    <t>1547 ± 60</t>
  </si>
  <si>
    <t>0.703 ± 3</t>
  </si>
  <si>
    <t>1.10811 ± 9</t>
  </si>
  <si>
    <t>CG81-218C</t>
  </si>
  <si>
    <t>0.74834 ± 6</t>
  </si>
  <si>
    <t>Regression is 1650 ± 320 Ma if CG81-218C is excluded (Cat # 1085)</t>
  </si>
  <si>
    <t>CG81-225</t>
  </si>
  <si>
    <t>0.71631 ± 7</t>
  </si>
  <si>
    <t>CG83-555</t>
  </si>
  <si>
    <t>CG83-555A</t>
  </si>
  <si>
    <t>0.74536 ± 7</t>
  </si>
  <si>
    <t>CG83-555B</t>
  </si>
  <si>
    <t>0.73720 ± 6</t>
  </si>
  <si>
    <t>CG83-555C</t>
  </si>
  <si>
    <t>1.45676 ± 9</t>
  </si>
  <si>
    <t>CG83-556</t>
  </si>
  <si>
    <t>CG83-556A</t>
  </si>
  <si>
    <t>0.74130 ± 5</t>
  </si>
  <si>
    <t>CG83-556B</t>
  </si>
  <si>
    <t>0.73753 ± 6</t>
  </si>
  <si>
    <t>CG83-557A</t>
  </si>
  <si>
    <t>0.85216 ± 8</t>
  </si>
  <si>
    <t>CG83-557B</t>
  </si>
  <si>
    <t>0.89630 ± 7</t>
  </si>
  <si>
    <t>CG79-225</t>
  </si>
  <si>
    <t>CBL-340A</t>
  </si>
  <si>
    <t>0.71996 ± 10</t>
  </si>
  <si>
    <t>CBL-341</t>
  </si>
  <si>
    <t>0.71345 ± 10</t>
  </si>
  <si>
    <t>CG79-242</t>
  </si>
  <si>
    <t>CBL-342</t>
  </si>
  <si>
    <t>0.71599 ± 9</t>
  </si>
  <si>
    <t>CBL-343</t>
  </si>
  <si>
    <t>0.71088 ± 8</t>
  </si>
  <si>
    <t>CG79-244</t>
  </si>
  <si>
    <t>CBL-344</t>
  </si>
  <si>
    <t>0.72030 ± 9</t>
  </si>
  <si>
    <t>CG79-500</t>
  </si>
  <si>
    <t>CBL-345</t>
  </si>
  <si>
    <t>0.71989 ± 10</t>
  </si>
  <si>
    <t>CG79-001</t>
  </si>
  <si>
    <t>CBL-328</t>
  </si>
  <si>
    <t>0.92267 ± 9</t>
  </si>
  <si>
    <t>CBL-329</t>
  </si>
  <si>
    <t>0.98550 ± 9</t>
  </si>
  <si>
    <t>CG79-433</t>
  </si>
  <si>
    <t>CBL-330</t>
  </si>
  <si>
    <t>0.84737 ± 9</t>
  </si>
  <si>
    <t>SPM86-11</t>
  </si>
  <si>
    <t>SPM86-11A</t>
  </si>
  <si>
    <t>Paradise Arm pluton</t>
  </si>
  <si>
    <t>1573 ± 40</t>
  </si>
  <si>
    <t>0.7043 ± 5</t>
  </si>
  <si>
    <t>1639</t>
  </si>
  <si>
    <t>0.71585 ± 2</t>
  </si>
  <si>
    <t>SPM86-11B</t>
  </si>
  <si>
    <t>0.72208 ± 2</t>
  </si>
  <si>
    <t>SPM86-12</t>
  </si>
  <si>
    <t>SPM86-12A</t>
  </si>
  <si>
    <t>0.74050 ± 2</t>
  </si>
  <si>
    <t>SPM86-12B</t>
  </si>
  <si>
    <t>0.73772 ± 2</t>
  </si>
  <si>
    <t>GM85-169</t>
  </si>
  <si>
    <t>SPM86-13</t>
  </si>
  <si>
    <t>0.72892 ± 2</t>
  </si>
  <si>
    <t>CG85-280</t>
  </si>
  <si>
    <t>SPM86-14</t>
  </si>
  <si>
    <t>0.72870 ± 2</t>
  </si>
  <si>
    <t>CG84-364</t>
  </si>
  <si>
    <t>SPM85-09</t>
  </si>
  <si>
    <t>White Bear Arm complex (granitoid rocks)</t>
  </si>
  <si>
    <t>1621 ± 48</t>
  </si>
  <si>
    <t>0.7035 ± 8</t>
  </si>
  <si>
    <t>1640</t>
  </si>
  <si>
    <t>0.72877 ± 2</t>
  </si>
  <si>
    <t>CG84-259</t>
  </si>
  <si>
    <t>SPM85-10</t>
  </si>
  <si>
    <t>0.79966 ± 2</t>
  </si>
  <si>
    <t>VN84-400</t>
  </si>
  <si>
    <t>SPM85-13</t>
  </si>
  <si>
    <t>0.73661 ± 2</t>
  </si>
  <si>
    <t>VN84-410</t>
  </si>
  <si>
    <t>SPM85-15</t>
  </si>
  <si>
    <t>0.73374 ± 2</t>
  </si>
  <si>
    <t>VN84-414</t>
  </si>
  <si>
    <t>SPM85-16</t>
  </si>
  <si>
    <t>0.73302 ± 2</t>
  </si>
  <si>
    <t>CG86-109</t>
  </si>
  <si>
    <t>SPM86-17A</t>
  </si>
  <si>
    <t>0.76193 ± 2</t>
  </si>
  <si>
    <t>SPM86-17B</t>
  </si>
  <si>
    <t>0.76362 ± 2</t>
  </si>
  <si>
    <t>MN86-048</t>
  </si>
  <si>
    <t>SPM86-18A</t>
  </si>
  <si>
    <t>0.71400 ± 2</t>
  </si>
  <si>
    <t>SPM86-18B</t>
  </si>
  <si>
    <t>0.76478 ± 2</t>
  </si>
  <si>
    <t>CG86-299</t>
  </si>
  <si>
    <t>SPM86-16A</t>
  </si>
  <si>
    <t>White Bear Arm complex (transitional rocks)</t>
  </si>
  <si>
    <t>1617 ± 58</t>
  </si>
  <si>
    <t>0.7033 ± 4</t>
  </si>
  <si>
    <t>0.70491 ± 2</t>
  </si>
  <si>
    <t>Regression includes WBAC granitoid rocks</t>
  </si>
  <si>
    <t>SPM86-16B</t>
  </si>
  <si>
    <t>0.70919 ± 2</t>
  </si>
  <si>
    <t>VN84-222</t>
  </si>
  <si>
    <t>SPM85-01</t>
  </si>
  <si>
    <t>White Bear Arm complex (gabbronorite)</t>
  </si>
  <si>
    <t>0.70406 ± 2</t>
  </si>
  <si>
    <t>SPM85-03</t>
  </si>
  <si>
    <t>0.70338 ± 2</t>
  </si>
  <si>
    <t>SPM85-04</t>
  </si>
  <si>
    <t>0.70523 ± 2</t>
  </si>
  <si>
    <t>SPM85-05</t>
  </si>
  <si>
    <t>1717 ± 180</t>
  </si>
  <si>
    <t>0.70307 ± 10</t>
  </si>
  <si>
    <t>0.70516 ± 2</t>
  </si>
  <si>
    <t>Whole rock SPM85-05 and separated minerals</t>
  </si>
  <si>
    <t>SPM85-06</t>
  </si>
  <si>
    <t>0.70351 ± 2</t>
  </si>
  <si>
    <t>SPM85-07</t>
  </si>
  <si>
    <t>0.70321 ± 3</t>
  </si>
  <si>
    <t>SPM85-08</t>
  </si>
  <si>
    <t>0.70452 ± 2</t>
  </si>
  <si>
    <t>VN85-202</t>
  </si>
  <si>
    <t>SPM85-11</t>
  </si>
  <si>
    <t>Sand Hill Big Pond (gabbronorite)</t>
  </si>
  <si>
    <t>1848 ± 260</t>
  </si>
  <si>
    <t>0.70243 ± 6</t>
  </si>
  <si>
    <t>0.70258 ± 3</t>
  </si>
  <si>
    <t>Whole rock SPM85-11 and separated minerals</t>
  </si>
  <si>
    <t>VN85-206</t>
  </si>
  <si>
    <t>SPM85-12</t>
  </si>
  <si>
    <t>0.70265 ± 2</t>
  </si>
  <si>
    <t>CG84-436</t>
  </si>
  <si>
    <t>CG84-436A</t>
  </si>
  <si>
    <t>Red Island quartz diorite</t>
  </si>
  <si>
    <t>1671</t>
  </si>
  <si>
    <t>0.70773 ± 3</t>
  </si>
  <si>
    <t>Schärer (1991)</t>
  </si>
  <si>
    <t>CG85-492</t>
  </si>
  <si>
    <t>CG85-492A</t>
  </si>
  <si>
    <t>Partridge Bay quartz diorite (Earl Island intrusive suite)</t>
  </si>
  <si>
    <t>1668</t>
  </si>
  <si>
    <t>0.70644 ± 3</t>
  </si>
  <si>
    <t>CG85-532</t>
  </si>
  <si>
    <t>Shoal Bay granite (Earl Island intrusive suite)</t>
  </si>
  <si>
    <t>1663</t>
  </si>
  <si>
    <t>0.75318 ± 6</t>
  </si>
  <si>
    <t>CG85-654</t>
  </si>
  <si>
    <t>Shoal Bay tonalitic-granodioritic gneiss (Earl Island intrusive suite)</t>
  </si>
  <si>
    <t>0.72077 ± 4</t>
  </si>
  <si>
    <t>CG84-317</t>
  </si>
  <si>
    <t>Unnamed granodiorite</t>
  </si>
  <si>
    <t>1631</t>
  </si>
  <si>
    <t>0.71208 ± 3</t>
  </si>
  <si>
    <t>CG84-172A</t>
  </si>
  <si>
    <t>Double Island quartz diorite</t>
  </si>
  <si>
    <t>1654</t>
  </si>
  <si>
    <t>0.70570 ± 1</t>
  </si>
  <si>
    <t>CG84-172B</t>
  </si>
  <si>
    <t>Double Island granodioritic/tonalitic gneiss</t>
  </si>
  <si>
    <t>1658</t>
  </si>
  <si>
    <t>0.70706 ± 5</t>
  </si>
  <si>
    <t>CG84-468A</t>
  </si>
  <si>
    <t>0.72055 ± 2</t>
  </si>
  <si>
    <t>CG84-469</t>
  </si>
  <si>
    <t>Bluff Head granodiorite</t>
  </si>
  <si>
    <t>1649</t>
  </si>
  <si>
    <t>0.82481 ± 4</t>
  </si>
  <si>
    <t>CG84-471</t>
  </si>
  <si>
    <t>Lab-12</t>
  </si>
  <si>
    <t>Double Mer granite</t>
  </si>
  <si>
    <t>1632</t>
  </si>
  <si>
    <t>0.72723 ± 4</t>
  </si>
  <si>
    <t>PE82-088</t>
  </si>
  <si>
    <t>Lab-13</t>
  </si>
  <si>
    <t>Sebaskatchu tonalitic gneiss</t>
  </si>
  <si>
    <t>1677</t>
  </si>
  <si>
    <t>0.71069 ± 4</t>
  </si>
  <si>
    <t>CG83-554</t>
  </si>
  <si>
    <t>Neveisik Island K-feldspar megacrystic granodiorite</t>
  </si>
  <si>
    <t>1678</t>
  </si>
  <si>
    <t>0.75956 ± 3</t>
  </si>
  <si>
    <t>CG84-475</t>
  </si>
  <si>
    <t>0.73594 ± 3</t>
  </si>
  <si>
    <t>CG85-309</t>
  </si>
  <si>
    <t>Southwest Brook granite</t>
  </si>
  <si>
    <t>1079</t>
  </si>
  <si>
    <t>0.72468 ± 2</t>
  </si>
  <si>
    <t>EC75-080</t>
  </si>
  <si>
    <t>Mealy Mountains I S monzonite-granite</t>
  </si>
  <si>
    <t>1678 ± 77</t>
  </si>
  <si>
    <t>0.7031 ± 10</t>
  </si>
  <si>
    <t>Emslie et al. (1983)</t>
  </si>
  <si>
    <t>EC75-020</t>
  </si>
  <si>
    <t>Troctolite</t>
  </si>
  <si>
    <t>0.702795</t>
  </si>
  <si>
    <t>Hegner et al. (2010)</t>
  </si>
  <si>
    <t>EC75-096</t>
  </si>
  <si>
    <t>0.703615</t>
  </si>
  <si>
    <t>EC75-098</t>
  </si>
  <si>
    <t>Leucotroctolite</t>
  </si>
  <si>
    <t>0.702718</t>
  </si>
  <si>
    <t>EC75-130</t>
  </si>
  <si>
    <t>0.702644</t>
  </si>
  <si>
    <t>EC75-058</t>
  </si>
  <si>
    <t>Leuconorite</t>
  </si>
  <si>
    <t>0.703682</t>
  </si>
  <si>
    <t>0.703841</t>
  </si>
  <si>
    <t>EC75-056</t>
  </si>
  <si>
    <t>EC75-056A</t>
  </si>
  <si>
    <t>Monzodiorite</t>
  </si>
  <si>
    <t>0.710833</t>
  </si>
  <si>
    <t>EC75-010</t>
  </si>
  <si>
    <t>Monzonite</t>
  </si>
  <si>
    <t>0.703741</t>
  </si>
  <si>
    <t>EC75-219</t>
  </si>
  <si>
    <t>0.706777</t>
  </si>
  <si>
    <t>EC75-067</t>
  </si>
  <si>
    <t>0.717321</t>
  </si>
  <si>
    <t>EC75-078</t>
  </si>
  <si>
    <t>0.709773</t>
  </si>
  <si>
    <t>EC75-239</t>
  </si>
  <si>
    <t>Monzonite, quartz</t>
  </si>
  <si>
    <t>0.764831</t>
  </si>
  <si>
    <t>EC75-001</t>
  </si>
  <si>
    <t>Granite, biotite, hornblende</t>
  </si>
  <si>
    <t>0.810072</t>
  </si>
  <si>
    <t>EC75-082</t>
  </si>
  <si>
    <t>0.877742</t>
  </si>
  <si>
    <t>EC75-033</t>
  </si>
  <si>
    <t>Granulite</t>
  </si>
  <si>
    <t>1800</t>
  </si>
  <si>
    <t>0.702834</t>
  </si>
  <si>
    <t>EC75-101</t>
  </si>
  <si>
    <t>0.703540</t>
  </si>
  <si>
    <t>EC75-113</t>
  </si>
  <si>
    <t>0.703134</t>
  </si>
  <si>
    <t>241158</t>
  </si>
  <si>
    <t>Big River granite</t>
  </si>
  <si>
    <t>1798 ± 28</t>
  </si>
  <si>
    <t>0.70173 ± 88</t>
  </si>
  <si>
    <t>1802</t>
  </si>
  <si>
    <t>0.781498 ± 134</t>
  </si>
  <si>
    <t>Kerr (1989)</t>
  </si>
  <si>
    <t>241167</t>
  </si>
  <si>
    <t>0.719634 ± 52</t>
  </si>
  <si>
    <t>241538</t>
  </si>
  <si>
    <t>0.779743 ± 518</t>
  </si>
  <si>
    <t>241560</t>
  </si>
  <si>
    <t>0.995702 ± 1143</t>
  </si>
  <si>
    <t>241562</t>
  </si>
  <si>
    <t>0.736004 ± 104</t>
  </si>
  <si>
    <t>241391</t>
  </si>
  <si>
    <t>Strawberry Intrusive Suite - Bayhead granite</t>
  </si>
  <si>
    <t>1694 ± 56</t>
  </si>
  <si>
    <t>0.69790 ± 640</t>
  </si>
  <si>
    <t>1719</t>
  </si>
  <si>
    <t>1.012539 ± 30</t>
  </si>
  <si>
    <t>AKZ-14</t>
  </si>
  <si>
    <t>Strawberry Intrusive Suite - Cape Strawberry granite</t>
  </si>
  <si>
    <t>0.847986 ± 8</t>
  </si>
  <si>
    <t>AKZ-4</t>
  </si>
  <si>
    <t>Strawberry Intrusive Suite - Dog Islands granite</t>
  </si>
  <si>
    <t>0.842791 ± 7</t>
  </si>
  <si>
    <t>GSZ-1</t>
  </si>
  <si>
    <t>Strawberry Intrusive Suite - Tukialik granite</t>
  </si>
  <si>
    <t>0.831219 ± 23</t>
  </si>
  <si>
    <t>GSZ-2</t>
  </si>
  <si>
    <t>1.349971 ± 48</t>
  </si>
  <si>
    <t>241164</t>
  </si>
  <si>
    <t>Stag Bay granitoid</t>
  </si>
  <si>
    <t>1714 ± 44</t>
  </si>
  <si>
    <t>0.70352 ± 46</t>
  </si>
  <si>
    <t>0.783465 ± 122</t>
  </si>
  <si>
    <t>241166</t>
  </si>
  <si>
    <t>0.826132 ± 72</t>
  </si>
  <si>
    <t>241253</t>
  </si>
  <si>
    <t>0.709118 ± 89</t>
  </si>
  <si>
    <t>249060</t>
  </si>
  <si>
    <t>0.711426 ± 69</t>
  </si>
  <si>
    <t>AKZ-6</t>
  </si>
  <si>
    <t>0.817134 ± 60</t>
  </si>
  <si>
    <t>241137</t>
  </si>
  <si>
    <t>0.887087 ±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</si>
</sst>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5"/>
  <sheetViews>
    <sheetView tabSelected="1" workbookViewId="0"/>
  </sheetViews>
  <sheetFormatPr defaultRowHeight="15" x14ac:dyDescent="0.25"/>
  <cols>
    <col min="1" max="1" width="10" bestFit="1" customWidth="1"/>
    <col min="2" max="2" width="14.85546875" bestFit="1" customWidth="1"/>
    <col min="3" max="3" width="8.85546875" bestFit="1" customWidth="1"/>
    <col min="4" max="4" width="10.42578125" bestFit="1" customWidth="1"/>
    <col min="5" max="5" width="9.7109375" bestFit="1" customWidth="1"/>
    <col min="6" max="6" width="7" bestFit="1" customWidth="1"/>
    <col min="7" max="7" width="60.85546875" bestFit="1" customWidth="1"/>
    <col min="8" max="8" width="35.7109375" bestFit="1" customWidth="1"/>
    <col min="9" max="9" width="11.28515625" bestFit="1" customWidth="1"/>
    <col min="10" max="10" width="12.42578125" bestFit="1" customWidth="1"/>
    <col min="11" max="11" width="10.85546875" bestFit="1" customWidth="1"/>
    <col min="12" max="12" width="12" bestFit="1" customWidth="1"/>
    <col min="13" max="13" width="8.28515625" bestFit="1" customWidth="1"/>
    <col min="14" max="14" width="7.7109375" bestFit="1" customWidth="1"/>
    <col min="15" max="15" width="10" bestFit="1" customWidth="1"/>
    <col min="16" max="16" width="14.5703125" bestFit="1" customWidth="1"/>
    <col min="17" max="17" width="12" bestFit="1" customWidth="1"/>
    <col min="18" max="18" width="23.85546875" bestFit="1" customWidth="1"/>
    <col min="19" max="19" width="25.7109375" bestFit="1" customWidth="1"/>
    <col min="20" max="20" width="10.140625" bestFit="1" customWidth="1"/>
    <col min="21" max="21" width="7.5703125" bestFit="1" customWidth="1"/>
    <col min="22" max="22" width="53" style="3" bestFit="1" customWidth="1"/>
    <col min="23" max="23" width="77.28515625" bestFit="1" customWidth="1"/>
  </cols>
  <sheetData>
    <row r="1" spans="1:23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  <c r="W1" s="1" t="s">
        <v>22</v>
      </c>
    </row>
    <row r="2" spans="1:23" x14ac:dyDescent="0.25">
      <c r="A2" t="s">
        <v>23</v>
      </c>
      <c r="B2" t="s">
        <v>24</v>
      </c>
      <c r="C2">
        <v>412948</v>
      </c>
      <c r="D2">
        <v>5971531</v>
      </c>
      <c r="E2">
        <v>21</v>
      </c>
      <c r="F2" t="s">
        <v>25</v>
      </c>
      <c r="G2" t="s">
        <v>26</v>
      </c>
      <c r="H2" t="s">
        <v>27</v>
      </c>
      <c r="I2" t="s">
        <v>28</v>
      </c>
      <c r="J2" t="s">
        <v>29</v>
      </c>
      <c r="K2" t="s">
        <v>30</v>
      </c>
      <c r="L2">
        <v>0.70277189162233</v>
      </c>
      <c r="M2">
        <v>157</v>
      </c>
      <c r="N2">
        <v>90</v>
      </c>
      <c r="O2">
        <v>5.0910000000000002</v>
      </c>
      <c r="P2" t="s">
        <v>31</v>
      </c>
      <c r="Q2">
        <v>1.8573582474498099E-2</v>
      </c>
      <c r="R2" t="s">
        <v>32</v>
      </c>
      <c r="S2" t="s">
        <v>33</v>
      </c>
      <c r="T2">
        <v>1126</v>
      </c>
      <c r="U2" t="s">
        <v>34</v>
      </c>
      <c r="V2" s="3" t="str">
        <f>HYPERLINK("..\..\Imagery\ScannedGeochron\RbSr\Broo1984Fig1.jpg")</f>
        <v>..\..\Imagery\ScannedGeochron\RbSr\Broo1984Fig1.jpg</v>
      </c>
    </row>
    <row r="3" spans="1:23" x14ac:dyDescent="0.25">
      <c r="A3" t="s">
        <v>23</v>
      </c>
      <c r="B3" t="s">
        <v>35</v>
      </c>
      <c r="C3">
        <v>412948</v>
      </c>
      <c r="D3">
        <v>5971531</v>
      </c>
      <c r="E3">
        <v>21</v>
      </c>
      <c r="F3" t="s">
        <v>25</v>
      </c>
      <c r="G3" t="s">
        <v>26</v>
      </c>
      <c r="H3" t="s">
        <v>27</v>
      </c>
      <c r="I3" t="s">
        <v>28</v>
      </c>
      <c r="J3" t="s">
        <v>29</v>
      </c>
      <c r="K3" t="s">
        <v>30</v>
      </c>
      <c r="L3">
        <v>0.70303161108123702</v>
      </c>
      <c r="M3">
        <v>121</v>
      </c>
      <c r="N3">
        <v>77.400000000000006</v>
      </c>
      <c r="O3">
        <v>4.5579999999999998</v>
      </c>
      <c r="P3" t="s">
        <v>36</v>
      </c>
      <c r="Q3">
        <v>1.8573582474498099E-2</v>
      </c>
      <c r="R3" t="s">
        <v>32</v>
      </c>
      <c r="S3" t="s">
        <v>33</v>
      </c>
      <c r="T3">
        <v>1126</v>
      </c>
      <c r="U3" t="s">
        <v>34</v>
      </c>
      <c r="V3" s="3" t="str">
        <f>HYPERLINK("..\..\Imagery\ScannedGeochron\RbSr\Broo1984Fig1.jpg")</f>
        <v>..\..\Imagery\ScannedGeochron\RbSr\Broo1984Fig1.jpg</v>
      </c>
    </row>
    <row r="4" spans="1:23" x14ac:dyDescent="0.25">
      <c r="A4" t="s">
        <v>23</v>
      </c>
      <c r="B4" t="s">
        <v>37</v>
      </c>
      <c r="C4">
        <v>412948</v>
      </c>
      <c r="D4">
        <v>5971531</v>
      </c>
      <c r="E4">
        <v>21</v>
      </c>
      <c r="F4" t="s">
        <v>25</v>
      </c>
      <c r="G4" t="s">
        <v>26</v>
      </c>
      <c r="H4" t="s">
        <v>27</v>
      </c>
      <c r="I4" t="s">
        <v>28</v>
      </c>
      <c r="J4" t="s">
        <v>29</v>
      </c>
      <c r="K4" t="s">
        <v>30</v>
      </c>
      <c r="L4">
        <v>0.70518256095249099</v>
      </c>
      <c r="M4">
        <v>77.7</v>
      </c>
      <c r="N4">
        <v>55</v>
      </c>
      <c r="O4">
        <v>4.117</v>
      </c>
      <c r="P4" t="s">
        <v>38</v>
      </c>
      <c r="Q4">
        <v>1.8573582474498099E-2</v>
      </c>
      <c r="R4" t="s">
        <v>32</v>
      </c>
      <c r="S4" t="s">
        <v>33</v>
      </c>
      <c r="T4">
        <v>1126</v>
      </c>
      <c r="U4" t="s">
        <v>34</v>
      </c>
      <c r="V4" s="3" t="str">
        <f>HYPERLINK("..\..\Imagery\ScannedGeochron\RbSr\Broo1984Fig1.jpg")</f>
        <v>..\..\Imagery\ScannedGeochron\RbSr\Broo1984Fig1.jpg</v>
      </c>
    </row>
    <row r="5" spans="1:23" x14ac:dyDescent="0.25">
      <c r="A5" t="s">
        <v>23</v>
      </c>
      <c r="B5" t="s">
        <v>39</v>
      </c>
      <c r="C5">
        <v>412948</v>
      </c>
      <c r="D5">
        <v>5971531</v>
      </c>
      <c r="E5">
        <v>21</v>
      </c>
      <c r="F5" t="s">
        <v>25</v>
      </c>
      <c r="G5" t="s">
        <v>26</v>
      </c>
      <c r="H5" t="s">
        <v>27</v>
      </c>
      <c r="I5" t="s">
        <v>28</v>
      </c>
      <c r="J5" t="s">
        <v>29</v>
      </c>
      <c r="K5" t="s">
        <v>30</v>
      </c>
      <c r="L5">
        <v>0.70331902963797299</v>
      </c>
      <c r="M5">
        <v>127.8</v>
      </c>
      <c r="N5">
        <v>84.7</v>
      </c>
      <c r="O5">
        <v>4.43</v>
      </c>
      <c r="P5" t="s">
        <v>40</v>
      </c>
      <c r="Q5">
        <v>1.8573582474498099E-2</v>
      </c>
      <c r="R5" t="s">
        <v>32</v>
      </c>
      <c r="S5" t="s">
        <v>33</v>
      </c>
      <c r="T5">
        <v>1126</v>
      </c>
      <c r="U5" t="s">
        <v>34</v>
      </c>
      <c r="V5" s="3" t="str">
        <f>HYPERLINK("..\..\Imagery\ScannedGeochron\RbSr\Broo1984Fig1.jpg")</f>
        <v>..\..\Imagery\ScannedGeochron\RbSr\Broo1984Fig1.jpg</v>
      </c>
    </row>
    <row r="6" spans="1:23" x14ac:dyDescent="0.25">
      <c r="A6" t="s">
        <v>23</v>
      </c>
      <c r="B6" t="s">
        <v>41</v>
      </c>
      <c r="C6">
        <v>412948</v>
      </c>
      <c r="D6">
        <v>5971531</v>
      </c>
      <c r="E6">
        <v>21</v>
      </c>
      <c r="F6" t="s">
        <v>25</v>
      </c>
      <c r="G6" t="s">
        <v>26</v>
      </c>
      <c r="H6" t="s">
        <v>27</v>
      </c>
      <c r="I6" t="s">
        <v>28</v>
      </c>
      <c r="J6" t="s">
        <v>29</v>
      </c>
      <c r="K6" t="s">
        <v>30</v>
      </c>
      <c r="L6">
        <v>0.70043014858105301</v>
      </c>
      <c r="M6">
        <v>140.5</v>
      </c>
      <c r="N6">
        <v>78.3</v>
      </c>
      <c r="O6">
        <v>5.2370000000000001</v>
      </c>
      <c r="P6" t="s">
        <v>42</v>
      </c>
      <c r="Q6">
        <v>1.8573582474498099E-2</v>
      </c>
      <c r="R6" t="s">
        <v>32</v>
      </c>
      <c r="S6" t="s">
        <v>33</v>
      </c>
      <c r="T6">
        <v>1126</v>
      </c>
      <c r="U6" t="s">
        <v>34</v>
      </c>
      <c r="V6" s="3" t="str">
        <f>HYPERLINK("..\..\Imagery\ScannedGeochron\RbSr\Broo1984Fig1.jpg")</f>
        <v>..\..\Imagery\ScannedGeochron\RbSr\Broo1984Fig1.jpg</v>
      </c>
    </row>
    <row r="7" spans="1:23" x14ac:dyDescent="0.25">
      <c r="A7" t="s">
        <v>43</v>
      </c>
      <c r="B7" t="s">
        <v>44</v>
      </c>
      <c r="C7">
        <v>364911</v>
      </c>
      <c r="D7">
        <v>5963291</v>
      </c>
      <c r="E7">
        <v>21</v>
      </c>
      <c r="F7" t="s">
        <v>25</v>
      </c>
      <c r="G7" t="s">
        <v>45</v>
      </c>
      <c r="H7" t="s">
        <v>46</v>
      </c>
      <c r="I7" t="s">
        <v>47</v>
      </c>
      <c r="J7" t="s">
        <v>48</v>
      </c>
      <c r="K7" t="s">
        <v>49</v>
      </c>
      <c r="L7">
        <v>0.70290967501743995</v>
      </c>
      <c r="M7">
        <v>6.57</v>
      </c>
      <c r="N7">
        <v>306.60000000000002</v>
      </c>
      <c r="O7">
        <v>6.2E-2</v>
      </c>
      <c r="P7" t="s">
        <v>50</v>
      </c>
      <c r="Q7">
        <v>1.7908467460638001E-2</v>
      </c>
      <c r="R7" t="s">
        <v>51</v>
      </c>
      <c r="S7" t="s">
        <v>52</v>
      </c>
      <c r="T7">
        <v>1096</v>
      </c>
      <c r="U7" t="s">
        <v>53</v>
      </c>
      <c r="V7" s="3" t="str">
        <f t="shared" ref="V7:V16" si="0">HYPERLINK("..\..\Imagery\ScannedGeochron\RbSr\Emsl1984Fig7.jpg")</f>
        <v>..\..\Imagery\ScannedGeochron\RbSr\Emsl1984Fig7.jpg</v>
      </c>
    </row>
    <row r="8" spans="1:23" x14ac:dyDescent="0.25">
      <c r="A8" t="s">
        <v>54</v>
      </c>
      <c r="B8" t="s">
        <v>54</v>
      </c>
      <c r="C8">
        <v>361998</v>
      </c>
      <c r="D8">
        <v>5902037</v>
      </c>
      <c r="E8">
        <v>21</v>
      </c>
      <c r="F8" t="s">
        <v>25</v>
      </c>
      <c r="G8" t="s">
        <v>45</v>
      </c>
      <c r="H8" t="s">
        <v>46</v>
      </c>
      <c r="I8" t="s">
        <v>47</v>
      </c>
      <c r="J8" t="s">
        <v>48</v>
      </c>
      <c r="K8" t="s">
        <v>49</v>
      </c>
      <c r="L8">
        <v>0.70361013268013695</v>
      </c>
      <c r="M8">
        <v>12.4</v>
      </c>
      <c r="N8">
        <v>535.6</v>
      </c>
      <c r="O8">
        <v>6.7000000000000004E-2</v>
      </c>
      <c r="P8" t="s">
        <v>55</v>
      </c>
      <c r="Q8">
        <v>1.7908467460638001E-2</v>
      </c>
      <c r="R8" t="s">
        <v>51</v>
      </c>
      <c r="S8" t="s">
        <v>52</v>
      </c>
      <c r="T8">
        <v>1096</v>
      </c>
      <c r="U8" t="s">
        <v>53</v>
      </c>
      <c r="V8" s="3" t="str">
        <f t="shared" si="0"/>
        <v>..\..\Imagery\ScannedGeochron\RbSr\Emsl1984Fig7.jpg</v>
      </c>
    </row>
    <row r="9" spans="1:23" x14ac:dyDescent="0.25">
      <c r="A9" t="s">
        <v>56</v>
      </c>
      <c r="B9" t="s">
        <v>56</v>
      </c>
      <c r="C9">
        <v>374562</v>
      </c>
      <c r="D9">
        <v>5954097</v>
      </c>
      <c r="E9">
        <v>21</v>
      </c>
      <c r="F9" t="s">
        <v>25</v>
      </c>
      <c r="G9" t="s">
        <v>45</v>
      </c>
      <c r="H9" t="s">
        <v>46</v>
      </c>
      <c r="I9" t="s">
        <v>47</v>
      </c>
      <c r="J9" t="s">
        <v>48</v>
      </c>
      <c r="K9" t="s">
        <v>49</v>
      </c>
      <c r="L9">
        <v>0.70310255367375896</v>
      </c>
      <c r="M9">
        <v>19.02</v>
      </c>
      <c r="N9">
        <v>345.5</v>
      </c>
      <c r="O9">
        <v>0.159</v>
      </c>
      <c r="P9" t="s">
        <v>57</v>
      </c>
      <c r="Q9">
        <v>1.7908467460638001E-2</v>
      </c>
      <c r="R9" t="s">
        <v>51</v>
      </c>
      <c r="S9" t="s">
        <v>52</v>
      </c>
      <c r="T9">
        <v>1096</v>
      </c>
      <c r="U9" t="s">
        <v>53</v>
      </c>
      <c r="V9" s="3" t="str">
        <f t="shared" si="0"/>
        <v>..\..\Imagery\ScannedGeochron\RbSr\Emsl1984Fig7.jpg</v>
      </c>
    </row>
    <row r="10" spans="1:23" x14ac:dyDescent="0.25">
      <c r="A10" t="s">
        <v>58</v>
      </c>
      <c r="B10" t="s">
        <v>59</v>
      </c>
      <c r="C10">
        <v>367062</v>
      </c>
      <c r="D10">
        <v>5956564</v>
      </c>
      <c r="E10">
        <v>21</v>
      </c>
      <c r="F10" t="s">
        <v>25</v>
      </c>
      <c r="G10" t="s">
        <v>45</v>
      </c>
      <c r="H10" t="s">
        <v>46</v>
      </c>
      <c r="I10" t="s">
        <v>47</v>
      </c>
      <c r="J10" t="s">
        <v>48</v>
      </c>
      <c r="K10" t="s">
        <v>49</v>
      </c>
      <c r="L10">
        <v>0.70341523554913199</v>
      </c>
      <c r="M10">
        <v>23.24</v>
      </c>
      <c r="N10">
        <v>290.10000000000002</v>
      </c>
      <c r="O10">
        <v>0.23200000000000001</v>
      </c>
      <c r="P10" t="s">
        <v>60</v>
      </c>
      <c r="Q10">
        <v>1.7908467460638001E-2</v>
      </c>
      <c r="R10" t="s">
        <v>51</v>
      </c>
      <c r="S10" t="s">
        <v>52</v>
      </c>
      <c r="T10">
        <v>1096</v>
      </c>
      <c r="U10" t="s">
        <v>53</v>
      </c>
      <c r="V10" s="3" t="str">
        <f t="shared" si="0"/>
        <v>..\..\Imagery\ScannedGeochron\RbSr\Emsl1984Fig7.jpg</v>
      </c>
    </row>
    <row r="11" spans="1:23" x14ac:dyDescent="0.25">
      <c r="A11" t="s">
        <v>61</v>
      </c>
      <c r="B11" t="s">
        <v>62</v>
      </c>
      <c r="C11">
        <v>394793</v>
      </c>
      <c r="D11">
        <v>5951543</v>
      </c>
      <c r="E11">
        <v>21</v>
      </c>
      <c r="F11" t="s">
        <v>25</v>
      </c>
      <c r="G11" t="s">
        <v>45</v>
      </c>
      <c r="H11" t="s">
        <v>46</v>
      </c>
      <c r="I11" t="s">
        <v>47</v>
      </c>
      <c r="J11" t="s">
        <v>48</v>
      </c>
      <c r="K11" t="s">
        <v>49</v>
      </c>
      <c r="L11">
        <v>0.702821249264998</v>
      </c>
      <c r="M11">
        <v>28.93</v>
      </c>
      <c r="N11">
        <v>329.4</v>
      </c>
      <c r="O11">
        <v>0.254</v>
      </c>
      <c r="P11" t="s">
        <v>63</v>
      </c>
      <c r="Q11">
        <v>1.7908467460638001E-2</v>
      </c>
      <c r="R11" t="s">
        <v>51</v>
      </c>
      <c r="S11" t="s">
        <v>52</v>
      </c>
      <c r="T11">
        <v>1096</v>
      </c>
      <c r="U11" t="s">
        <v>53</v>
      </c>
      <c r="V11" s="3" t="str">
        <f t="shared" si="0"/>
        <v>..\..\Imagery\ScannedGeochron\RbSr\Emsl1984Fig7.jpg</v>
      </c>
    </row>
    <row r="12" spans="1:23" x14ac:dyDescent="0.25">
      <c r="A12" t="s">
        <v>64</v>
      </c>
      <c r="B12" t="s">
        <v>65</v>
      </c>
      <c r="C12">
        <v>391605</v>
      </c>
      <c r="D12">
        <v>5949205</v>
      </c>
      <c r="E12">
        <v>21</v>
      </c>
      <c r="F12" t="s">
        <v>25</v>
      </c>
      <c r="G12" t="s">
        <v>45</v>
      </c>
      <c r="H12" t="s">
        <v>46</v>
      </c>
      <c r="I12" t="s">
        <v>47</v>
      </c>
      <c r="J12" t="s">
        <v>48</v>
      </c>
      <c r="K12" t="s">
        <v>49</v>
      </c>
      <c r="L12">
        <v>0.70314164282688696</v>
      </c>
      <c r="M12">
        <v>24.4</v>
      </c>
      <c r="N12">
        <v>233.2</v>
      </c>
      <c r="O12">
        <v>0.30199999999999999</v>
      </c>
      <c r="P12" t="s">
        <v>66</v>
      </c>
      <c r="Q12">
        <v>1.7908467460638001E-2</v>
      </c>
      <c r="R12" t="s">
        <v>51</v>
      </c>
      <c r="S12" t="s">
        <v>52</v>
      </c>
      <c r="T12">
        <v>1096</v>
      </c>
      <c r="U12" t="s">
        <v>53</v>
      </c>
      <c r="V12" s="3" t="str">
        <f t="shared" si="0"/>
        <v>..\..\Imagery\ScannedGeochron\RbSr\Emsl1984Fig7.jpg</v>
      </c>
    </row>
    <row r="13" spans="1:23" x14ac:dyDescent="0.25">
      <c r="A13" t="s">
        <v>67</v>
      </c>
      <c r="B13" t="s">
        <v>68</v>
      </c>
      <c r="C13">
        <v>388508</v>
      </c>
      <c r="D13">
        <v>5950217</v>
      </c>
      <c r="E13">
        <v>21</v>
      </c>
      <c r="F13" t="s">
        <v>25</v>
      </c>
      <c r="G13" t="s">
        <v>45</v>
      </c>
      <c r="H13" t="s">
        <v>46</v>
      </c>
      <c r="I13" t="s">
        <v>47</v>
      </c>
      <c r="J13" t="s">
        <v>48</v>
      </c>
      <c r="K13" t="s">
        <v>49</v>
      </c>
      <c r="L13">
        <v>0.70279648033560704</v>
      </c>
      <c r="M13">
        <v>28.36</v>
      </c>
      <c r="N13">
        <v>246</v>
      </c>
      <c r="O13">
        <v>0.33300000000000002</v>
      </c>
      <c r="P13" t="s">
        <v>69</v>
      </c>
      <c r="Q13">
        <v>1.7908467460638001E-2</v>
      </c>
      <c r="R13" t="s">
        <v>51</v>
      </c>
      <c r="S13" t="s">
        <v>52</v>
      </c>
      <c r="T13">
        <v>1096</v>
      </c>
      <c r="U13" t="s">
        <v>53</v>
      </c>
      <c r="V13" s="3" t="str">
        <f t="shared" si="0"/>
        <v>..\..\Imagery\ScannedGeochron\RbSr\Emsl1984Fig7.jpg</v>
      </c>
    </row>
    <row r="14" spans="1:23" x14ac:dyDescent="0.25">
      <c r="A14" t="s">
        <v>70</v>
      </c>
      <c r="B14" t="s">
        <v>70</v>
      </c>
      <c r="C14">
        <v>375822</v>
      </c>
      <c r="D14">
        <v>5955525</v>
      </c>
      <c r="E14">
        <v>21</v>
      </c>
      <c r="F14" t="s">
        <v>25</v>
      </c>
      <c r="G14" t="s">
        <v>45</v>
      </c>
      <c r="H14" t="s">
        <v>46</v>
      </c>
      <c r="I14" t="s">
        <v>47</v>
      </c>
      <c r="J14" t="s">
        <v>48</v>
      </c>
      <c r="K14" t="s">
        <v>49</v>
      </c>
      <c r="L14">
        <v>0.70325367025861896</v>
      </c>
      <c r="M14">
        <v>39.6</v>
      </c>
      <c r="N14">
        <v>331.1</v>
      </c>
      <c r="O14">
        <v>0.34599999999999997</v>
      </c>
      <c r="P14" t="s">
        <v>71</v>
      </c>
      <c r="Q14">
        <v>1.7908467460638001E-2</v>
      </c>
      <c r="R14" t="s">
        <v>51</v>
      </c>
      <c r="S14" t="s">
        <v>52</v>
      </c>
      <c r="T14">
        <v>1096</v>
      </c>
      <c r="U14" t="s">
        <v>53</v>
      </c>
      <c r="V14" s="3" t="str">
        <f t="shared" si="0"/>
        <v>..\..\Imagery\ScannedGeochron\RbSr\Emsl1984Fig7.jpg</v>
      </c>
    </row>
    <row r="15" spans="1:23" x14ac:dyDescent="0.25">
      <c r="A15" t="s">
        <v>72</v>
      </c>
      <c r="B15" t="s">
        <v>72</v>
      </c>
      <c r="C15">
        <v>397182</v>
      </c>
      <c r="D15">
        <v>5948776</v>
      </c>
      <c r="E15">
        <v>21</v>
      </c>
      <c r="F15" t="s">
        <v>25</v>
      </c>
      <c r="G15" t="s">
        <v>45</v>
      </c>
      <c r="H15" t="s">
        <v>46</v>
      </c>
      <c r="I15" t="s">
        <v>47</v>
      </c>
      <c r="J15" t="s">
        <v>48</v>
      </c>
      <c r="K15" t="s">
        <v>49</v>
      </c>
      <c r="L15">
        <v>0.70411537718631401</v>
      </c>
      <c r="M15">
        <v>44.82</v>
      </c>
      <c r="N15">
        <v>214.3</v>
      </c>
      <c r="O15">
        <v>0.60499999999999998</v>
      </c>
      <c r="P15" t="s">
        <v>73</v>
      </c>
      <c r="Q15">
        <v>1.7908467460638001E-2</v>
      </c>
      <c r="R15" t="s">
        <v>51</v>
      </c>
      <c r="S15" t="s">
        <v>52</v>
      </c>
      <c r="T15">
        <v>1096</v>
      </c>
      <c r="U15" t="s">
        <v>53</v>
      </c>
      <c r="V15" s="3" t="str">
        <f t="shared" si="0"/>
        <v>..\..\Imagery\ScannedGeochron\RbSr\Emsl1984Fig7.jpg</v>
      </c>
    </row>
    <row r="16" spans="1:23" x14ac:dyDescent="0.25">
      <c r="A16" t="s">
        <v>72</v>
      </c>
      <c r="B16" t="s">
        <v>74</v>
      </c>
      <c r="C16">
        <v>397182</v>
      </c>
      <c r="D16">
        <v>5948776</v>
      </c>
      <c r="E16">
        <v>21</v>
      </c>
      <c r="F16" t="s">
        <v>25</v>
      </c>
      <c r="G16" t="s">
        <v>45</v>
      </c>
      <c r="H16" t="s">
        <v>46</v>
      </c>
      <c r="I16" t="s">
        <v>47</v>
      </c>
      <c r="J16" t="s">
        <v>48</v>
      </c>
      <c r="K16" t="s">
        <v>49</v>
      </c>
      <c r="L16">
        <v>0.70405903848788798</v>
      </c>
      <c r="M16">
        <v>54.71</v>
      </c>
      <c r="N16">
        <v>245.3</v>
      </c>
      <c r="O16">
        <v>0.64500000000000002</v>
      </c>
      <c r="P16" t="s">
        <v>75</v>
      </c>
      <c r="Q16">
        <v>1.7908467460638001E-2</v>
      </c>
      <c r="R16" t="s">
        <v>51</v>
      </c>
      <c r="S16" t="s">
        <v>52</v>
      </c>
      <c r="T16">
        <v>1096</v>
      </c>
      <c r="U16" t="s">
        <v>34</v>
      </c>
      <c r="V16" s="3" t="str">
        <f t="shared" si="0"/>
        <v>..\..\Imagery\ScannedGeochron\RbSr\Emsl1984Fig7.jpg</v>
      </c>
    </row>
    <row r="17" spans="1:23" x14ac:dyDescent="0.25">
      <c r="A17" t="s">
        <v>76</v>
      </c>
      <c r="B17" t="s">
        <v>76</v>
      </c>
      <c r="C17">
        <v>315412</v>
      </c>
      <c r="D17">
        <v>6002154</v>
      </c>
      <c r="E17">
        <v>21</v>
      </c>
      <c r="F17" t="s">
        <v>25</v>
      </c>
      <c r="G17" t="s">
        <v>77</v>
      </c>
      <c r="H17" t="s">
        <v>78</v>
      </c>
      <c r="I17" t="s">
        <v>79</v>
      </c>
      <c r="J17" t="s">
        <v>80</v>
      </c>
      <c r="K17" t="s">
        <v>81</v>
      </c>
      <c r="L17">
        <v>0.70396292548257999</v>
      </c>
      <c r="M17">
        <v>18.411999999999999</v>
      </c>
      <c r="N17">
        <v>341.56</v>
      </c>
      <c r="O17">
        <v>0.156</v>
      </c>
      <c r="P17" t="s">
        <v>82</v>
      </c>
      <c r="Q17">
        <v>2.04556058809E-2</v>
      </c>
      <c r="R17" t="s">
        <v>51</v>
      </c>
      <c r="S17" t="s">
        <v>83</v>
      </c>
      <c r="U17" t="s">
        <v>53</v>
      </c>
      <c r="V17" s="3" t="str">
        <f t="shared" ref="V17:V29" si="1">HYPERLINK("..\..\Imagery\ScannedGeochron\RbSr\Emsl1997Fig10.jpg")</f>
        <v>..\..\Imagery\ScannedGeochron\RbSr\Emsl1997Fig10.jpg</v>
      </c>
    </row>
    <row r="18" spans="1:23" x14ac:dyDescent="0.25">
      <c r="A18" t="s">
        <v>84</v>
      </c>
      <c r="B18" t="s">
        <v>84</v>
      </c>
      <c r="C18">
        <v>381400</v>
      </c>
      <c r="D18">
        <v>6057000</v>
      </c>
      <c r="E18">
        <v>21</v>
      </c>
      <c r="F18" t="s">
        <v>25</v>
      </c>
      <c r="G18" t="s">
        <v>77</v>
      </c>
      <c r="H18" t="s">
        <v>78</v>
      </c>
      <c r="I18" t="s">
        <v>79</v>
      </c>
      <c r="J18" t="s">
        <v>80</v>
      </c>
      <c r="K18" t="s">
        <v>81</v>
      </c>
      <c r="L18">
        <v>0.70360214875623905</v>
      </c>
      <c r="M18">
        <v>28.905999999999999</v>
      </c>
      <c r="N18">
        <v>340.65</v>
      </c>
      <c r="O18">
        <v>0.2455</v>
      </c>
      <c r="P18" t="s">
        <v>85</v>
      </c>
      <c r="Q18">
        <v>2.04556058809E-2</v>
      </c>
      <c r="R18" t="s">
        <v>51</v>
      </c>
      <c r="S18" t="s">
        <v>83</v>
      </c>
      <c r="U18" t="s">
        <v>53</v>
      </c>
      <c r="V18" s="3" t="str">
        <f t="shared" si="1"/>
        <v>..\..\Imagery\ScannedGeochron\RbSr\Emsl1997Fig10.jpg</v>
      </c>
    </row>
    <row r="19" spans="1:23" x14ac:dyDescent="0.25">
      <c r="A19" t="s">
        <v>86</v>
      </c>
      <c r="B19" t="s">
        <v>87</v>
      </c>
      <c r="C19">
        <v>500300</v>
      </c>
      <c r="D19">
        <v>5974729</v>
      </c>
      <c r="E19">
        <v>21</v>
      </c>
      <c r="F19" t="s">
        <v>25</v>
      </c>
      <c r="G19" t="s">
        <v>77</v>
      </c>
      <c r="H19" t="s">
        <v>78</v>
      </c>
      <c r="I19" t="s">
        <v>79</v>
      </c>
      <c r="J19" t="s">
        <v>80</v>
      </c>
      <c r="K19" t="s">
        <v>81</v>
      </c>
      <c r="L19">
        <v>0.70333376903914002</v>
      </c>
      <c r="M19">
        <v>27.838999999999999</v>
      </c>
      <c r="N19">
        <v>369.86</v>
      </c>
      <c r="O19">
        <v>0.21779999999999999</v>
      </c>
      <c r="P19" t="s">
        <v>88</v>
      </c>
      <c r="Q19">
        <v>2.04556058809E-2</v>
      </c>
      <c r="R19" t="s">
        <v>51</v>
      </c>
      <c r="S19" t="s">
        <v>83</v>
      </c>
      <c r="U19" t="s">
        <v>53</v>
      </c>
      <c r="V19" s="3" t="str">
        <f t="shared" si="1"/>
        <v>..\..\Imagery\ScannedGeochron\RbSr\Emsl1997Fig10.jpg</v>
      </c>
    </row>
    <row r="20" spans="1:23" x14ac:dyDescent="0.25">
      <c r="A20" t="s">
        <v>89</v>
      </c>
      <c r="B20" t="s">
        <v>89</v>
      </c>
      <c r="C20">
        <v>504739</v>
      </c>
      <c r="D20">
        <v>5970180</v>
      </c>
      <c r="E20">
        <v>21</v>
      </c>
      <c r="F20" t="s">
        <v>25</v>
      </c>
      <c r="G20" t="s">
        <v>77</v>
      </c>
      <c r="H20" t="s">
        <v>78</v>
      </c>
      <c r="I20" t="s">
        <v>79</v>
      </c>
      <c r="J20" t="s">
        <v>80</v>
      </c>
      <c r="K20" t="s">
        <v>81</v>
      </c>
      <c r="L20">
        <v>0.70391182269671304</v>
      </c>
      <c r="M20">
        <v>16.920999999999999</v>
      </c>
      <c r="N20">
        <v>292.85000000000002</v>
      </c>
      <c r="O20">
        <v>0.16719999999999999</v>
      </c>
      <c r="P20" t="s">
        <v>90</v>
      </c>
      <c r="Q20">
        <v>2.04556058809E-2</v>
      </c>
      <c r="R20" t="s">
        <v>51</v>
      </c>
      <c r="S20" t="s">
        <v>83</v>
      </c>
      <c r="U20" t="s">
        <v>53</v>
      </c>
      <c r="V20" s="3" t="str">
        <f t="shared" si="1"/>
        <v>..\..\Imagery\ScannedGeochron\RbSr\Emsl1997Fig10.jpg</v>
      </c>
    </row>
    <row r="21" spans="1:23" x14ac:dyDescent="0.25">
      <c r="A21" t="s">
        <v>91</v>
      </c>
      <c r="B21" t="s">
        <v>92</v>
      </c>
      <c r="C21">
        <v>504835</v>
      </c>
      <c r="D21">
        <v>5970254</v>
      </c>
      <c r="E21">
        <v>21</v>
      </c>
      <c r="F21" t="s">
        <v>25</v>
      </c>
      <c r="G21" t="s">
        <v>77</v>
      </c>
      <c r="H21" t="s">
        <v>78</v>
      </c>
      <c r="I21" t="s">
        <v>79</v>
      </c>
      <c r="J21" t="s">
        <v>80</v>
      </c>
      <c r="K21" t="s">
        <v>81</v>
      </c>
      <c r="L21">
        <v>0.703453351995033</v>
      </c>
      <c r="M21">
        <v>22.364999999999998</v>
      </c>
      <c r="N21">
        <v>287.27999999999997</v>
      </c>
      <c r="O21">
        <v>0.2253</v>
      </c>
      <c r="P21" t="s">
        <v>93</v>
      </c>
      <c r="Q21">
        <v>2.04556058809E-2</v>
      </c>
      <c r="R21" t="s">
        <v>51</v>
      </c>
      <c r="S21" t="s">
        <v>83</v>
      </c>
      <c r="U21" t="s">
        <v>53</v>
      </c>
      <c r="V21" s="3" t="str">
        <f t="shared" si="1"/>
        <v>..\..\Imagery\ScannedGeochron\RbSr\Emsl1997Fig10.jpg</v>
      </c>
    </row>
    <row r="22" spans="1:23" x14ac:dyDescent="0.25">
      <c r="A22" t="s">
        <v>94</v>
      </c>
      <c r="B22" t="s">
        <v>94</v>
      </c>
      <c r="C22">
        <v>322714</v>
      </c>
      <c r="D22">
        <v>6032434</v>
      </c>
      <c r="E22">
        <v>21</v>
      </c>
      <c r="F22" t="s">
        <v>25</v>
      </c>
      <c r="G22" t="s">
        <v>77</v>
      </c>
      <c r="H22" t="s">
        <v>78</v>
      </c>
      <c r="I22" t="s">
        <v>79</v>
      </c>
      <c r="J22" t="s">
        <v>80</v>
      </c>
      <c r="K22" t="s">
        <v>81</v>
      </c>
      <c r="L22">
        <v>0.70405110525539905</v>
      </c>
      <c r="M22">
        <v>10.603999999999999</v>
      </c>
      <c r="N22">
        <v>425.12</v>
      </c>
      <c r="O22">
        <v>7.22E-2</v>
      </c>
      <c r="P22" t="s">
        <v>95</v>
      </c>
      <c r="Q22">
        <v>2.04556058809E-2</v>
      </c>
      <c r="R22" t="s">
        <v>51</v>
      </c>
      <c r="S22" t="s">
        <v>83</v>
      </c>
      <c r="U22" t="s">
        <v>53</v>
      </c>
      <c r="V22" s="3" t="str">
        <f t="shared" si="1"/>
        <v>..\..\Imagery\ScannedGeochron\RbSr\Emsl1997Fig10.jpg</v>
      </c>
    </row>
    <row r="23" spans="1:23" x14ac:dyDescent="0.25">
      <c r="A23" t="s">
        <v>96</v>
      </c>
      <c r="B23" t="s">
        <v>96</v>
      </c>
      <c r="C23">
        <v>315848</v>
      </c>
      <c r="D23">
        <v>6025397</v>
      </c>
      <c r="E23">
        <v>21</v>
      </c>
      <c r="F23" t="s">
        <v>25</v>
      </c>
      <c r="G23" t="s">
        <v>77</v>
      </c>
      <c r="H23" t="s">
        <v>78</v>
      </c>
      <c r="I23" t="s">
        <v>79</v>
      </c>
      <c r="J23" t="s">
        <v>80</v>
      </c>
      <c r="K23" t="s">
        <v>81</v>
      </c>
      <c r="L23">
        <v>0.70390680266184802</v>
      </c>
      <c r="M23">
        <v>8.7379999999999995</v>
      </c>
      <c r="N23">
        <v>439.81</v>
      </c>
      <c r="O23">
        <v>5.7500000000000002E-2</v>
      </c>
      <c r="P23" t="s">
        <v>97</v>
      </c>
      <c r="Q23">
        <v>2.04556058809E-2</v>
      </c>
      <c r="R23" t="s">
        <v>51</v>
      </c>
      <c r="S23" t="s">
        <v>83</v>
      </c>
      <c r="U23" t="s">
        <v>53</v>
      </c>
      <c r="V23" s="3" t="str">
        <f t="shared" si="1"/>
        <v>..\..\Imagery\ScannedGeochron\RbSr\Emsl1997Fig10.jpg</v>
      </c>
    </row>
    <row r="24" spans="1:23" x14ac:dyDescent="0.25">
      <c r="A24" t="s">
        <v>98</v>
      </c>
      <c r="B24" t="s">
        <v>98</v>
      </c>
      <c r="C24">
        <v>407139</v>
      </c>
      <c r="D24">
        <v>6019503</v>
      </c>
      <c r="E24">
        <v>21</v>
      </c>
      <c r="F24" t="s">
        <v>25</v>
      </c>
      <c r="G24" t="s">
        <v>77</v>
      </c>
      <c r="H24" t="s">
        <v>78</v>
      </c>
      <c r="I24" t="s">
        <v>79</v>
      </c>
      <c r="J24" t="s">
        <v>80</v>
      </c>
      <c r="K24" t="s">
        <v>81</v>
      </c>
      <c r="L24">
        <v>0.70387887511952096</v>
      </c>
      <c r="M24">
        <v>9.8970000000000002</v>
      </c>
      <c r="N24">
        <v>382.31</v>
      </c>
      <c r="O24">
        <v>7.4899999999999994E-2</v>
      </c>
      <c r="P24" t="s">
        <v>99</v>
      </c>
      <c r="Q24">
        <v>2.04556058809E-2</v>
      </c>
      <c r="R24" t="s">
        <v>51</v>
      </c>
      <c r="S24" t="s">
        <v>83</v>
      </c>
      <c r="U24" t="s">
        <v>53</v>
      </c>
      <c r="V24" s="3" t="str">
        <f t="shared" si="1"/>
        <v>..\..\Imagery\ScannedGeochron\RbSr\Emsl1997Fig10.jpg</v>
      </c>
    </row>
    <row r="25" spans="1:23" x14ac:dyDescent="0.25">
      <c r="A25" t="s">
        <v>100</v>
      </c>
      <c r="B25" t="s">
        <v>100</v>
      </c>
      <c r="C25">
        <v>382974</v>
      </c>
      <c r="D25">
        <v>6013348</v>
      </c>
      <c r="E25">
        <v>21</v>
      </c>
      <c r="F25" t="s">
        <v>25</v>
      </c>
      <c r="G25" t="s">
        <v>77</v>
      </c>
      <c r="H25" t="s">
        <v>78</v>
      </c>
      <c r="I25" t="s">
        <v>79</v>
      </c>
      <c r="J25" t="s">
        <v>80</v>
      </c>
      <c r="K25" t="s">
        <v>81</v>
      </c>
      <c r="L25">
        <v>0.70388265431539399</v>
      </c>
      <c r="M25">
        <v>8.016</v>
      </c>
      <c r="N25">
        <v>337.1</v>
      </c>
      <c r="O25">
        <v>6.88E-2</v>
      </c>
      <c r="P25" t="s">
        <v>101</v>
      </c>
      <c r="Q25">
        <v>2.04556058809E-2</v>
      </c>
      <c r="R25" t="s">
        <v>51</v>
      </c>
      <c r="S25" t="s">
        <v>83</v>
      </c>
      <c r="U25" t="s">
        <v>53</v>
      </c>
      <c r="V25" s="3" t="str">
        <f t="shared" si="1"/>
        <v>..\..\Imagery\ScannedGeochron\RbSr\Emsl1997Fig10.jpg</v>
      </c>
    </row>
    <row r="26" spans="1:23" x14ac:dyDescent="0.25">
      <c r="A26" t="s">
        <v>102</v>
      </c>
      <c r="B26" t="s">
        <v>102</v>
      </c>
      <c r="C26">
        <v>347471</v>
      </c>
      <c r="D26">
        <v>6044313</v>
      </c>
      <c r="E26">
        <v>21</v>
      </c>
      <c r="F26" t="s">
        <v>25</v>
      </c>
      <c r="G26" t="s">
        <v>77</v>
      </c>
      <c r="H26" t="s">
        <v>78</v>
      </c>
      <c r="I26" t="s">
        <v>79</v>
      </c>
      <c r="J26" t="s">
        <v>80</v>
      </c>
      <c r="K26" t="s">
        <v>81</v>
      </c>
      <c r="L26">
        <v>0.70441462041949598</v>
      </c>
      <c r="M26">
        <v>7.1379999999999999</v>
      </c>
      <c r="N26">
        <v>356.47</v>
      </c>
      <c r="O26">
        <v>5.79E-2</v>
      </c>
      <c r="P26" t="s">
        <v>103</v>
      </c>
      <c r="Q26">
        <v>2.04556058809E-2</v>
      </c>
      <c r="R26" t="s">
        <v>51</v>
      </c>
      <c r="S26" t="s">
        <v>83</v>
      </c>
      <c r="U26" t="s">
        <v>53</v>
      </c>
      <c r="V26" s="3" t="str">
        <f t="shared" si="1"/>
        <v>..\..\Imagery\ScannedGeochron\RbSr\Emsl1997Fig10.jpg</v>
      </c>
    </row>
    <row r="27" spans="1:23" x14ac:dyDescent="0.25">
      <c r="A27" t="s">
        <v>104</v>
      </c>
      <c r="B27" t="s">
        <v>104</v>
      </c>
      <c r="C27">
        <v>394177</v>
      </c>
      <c r="D27">
        <v>6024633</v>
      </c>
      <c r="E27">
        <v>21</v>
      </c>
      <c r="F27" t="s">
        <v>25</v>
      </c>
      <c r="G27" t="s">
        <v>77</v>
      </c>
      <c r="H27" t="s">
        <v>78</v>
      </c>
      <c r="I27" t="s">
        <v>79</v>
      </c>
      <c r="J27" t="s">
        <v>80</v>
      </c>
      <c r="K27" t="s">
        <v>81</v>
      </c>
      <c r="L27">
        <v>0.70414204446241702</v>
      </c>
      <c r="M27">
        <v>5.6859999999999999</v>
      </c>
      <c r="N27">
        <v>375.82</v>
      </c>
      <c r="O27">
        <v>4.3799999999999999E-2</v>
      </c>
      <c r="P27" t="s">
        <v>105</v>
      </c>
      <c r="Q27">
        <v>2.04556058809E-2</v>
      </c>
      <c r="R27" t="s">
        <v>51</v>
      </c>
      <c r="S27" t="s">
        <v>83</v>
      </c>
      <c r="U27" t="s">
        <v>53</v>
      </c>
      <c r="V27" s="3" t="str">
        <f t="shared" si="1"/>
        <v>..\..\Imagery\ScannedGeochron\RbSr\Emsl1997Fig10.jpg</v>
      </c>
    </row>
    <row r="28" spans="1:23" x14ac:dyDescent="0.25">
      <c r="A28" t="s">
        <v>106</v>
      </c>
      <c r="B28" t="s">
        <v>106</v>
      </c>
      <c r="C28">
        <v>374197</v>
      </c>
      <c r="D28">
        <v>6025223</v>
      </c>
      <c r="E28">
        <v>21</v>
      </c>
      <c r="F28" t="s">
        <v>25</v>
      </c>
      <c r="G28" t="s">
        <v>77</v>
      </c>
      <c r="H28" t="s">
        <v>78</v>
      </c>
      <c r="I28" t="s">
        <v>79</v>
      </c>
      <c r="J28" t="s">
        <v>80</v>
      </c>
      <c r="K28" t="s">
        <v>81</v>
      </c>
      <c r="L28">
        <v>0.70409881432653798</v>
      </c>
      <c r="M28">
        <v>7.5490000000000004</v>
      </c>
      <c r="N28">
        <v>469.38</v>
      </c>
      <c r="O28">
        <v>4.65E-2</v>
      </c>
      <c r="P28" t="s">
        <v>107</v>
      </c>
      <c r="Q28">
        <v>2.04556058809E-2</v>
      </c>
      <c r="R28" t="s">
        <v>51</v>
      </c>
      <c r="S28" t="s">
        <v>83</v>
      </c>
      <c r="U28" t="s">
        <v>53</v>
      </c>
      <c r="V28" s="3" t="str">
        <f t="shared" si="1"/>
        <v>..\..\Imagery\ScannedGeochron\RbSr\Emsl1997Fig10.jpg</v>
      </c>
    </row>
    <row r="29" spans="1:23" x14ac:dyDescent="0.25">
      <c r="A29" t="s">
        <v>108</v>
      </c>
      <c r="B29" t="s">
        <v>108</v>
      </c>
      <c r="C29">
        <v>296150</v>
      </c>
      <c r="D29">
        <v>6043138</v>
      </c>
      <c r="E29">
        <v>21</v>
      </c>
      <c r="F29" t="s">
        <v>25</v>
      </c>
      <c r="G29" t="s">
        <v>77</v>
      </c>
      <c r="H29" t="s">
        <v>78</v>
      </c>
      <c r="I29" t="s">
        <v>79</v>
      </c>
      <c r="J29" t="s">
        <v>80</v>
      </c>
      <c r="K29" t="s">
        <v>81</v>
      </c>
      <c r="L29">
        <v>0.70314779936733396</v>
      </c>
      <c r="M29">
        <v>19.704999999999998</v>
      </c>
      <c r="N29">
        <v>301.35000000000002</v>
      </c>
      <c r="O29">
        <v>0.18920000000000001</v>
      </c>
      <c r="P29" t="s">
        <v>109</v>
      </c>
      <c r="Q29">
        <v>2.04556058809E-2</v>
      </c>
      <c r="R29" t="s">
        <v>51</v>
      </c>
      <c r="S29" t="s">
        <v>83</v>
      </c>
      <c r="U29" t="s">
        <v>53</v>
      </c>
      <c r="V29" s="3" t="str">
        <f t="shared" si="1"/>
        <v>..\..\Imagery\ScannedGeochron\RbSr\Emsl1997Fig10.jpg</v>
      </c>
    </row>
    <row r="30" spans="1:23" x14ac:dyDescent="0.25">
      <c r="A30" t="s">
        <v>110</v>
      </c>
      <c r="B30" t="s">
        <v>111</v>
      </c>
      <c r="C30">
        <v>470529</v>
      </c>
      <c r="D30">
        <v>6032769</v>
      </c>
      <c r="E30">
        <v>21</v>
      </c>
      <c r="F30" t="s">
        <v>25</v>
      </c>
      <c r="G30" t="s">
        <v>77</v>
      </c>
      <c r="H30" t="s">
        <v>78</v>
      </c>
      <c r="I30" t="s">
        <v>112</v>
      </c>
      <c r="J30" t="s">
        <v>113</v>
      </c>
      <c r="K30" t="s">
        <v>81</v>
      </c>
      <c r="L30">
        <v>0.70355206806498605</v>
      </c>
      <c r="M30">
        <v>24.87</v>
      </c>
      <c r="N30">
        <v>372.4</v>
      </c>
      <c r="O30">
        <v>0.193</v>
      </c>
      <c r="P30" t="s">
        <v>114</v>
      </c>
      <c r="Q30">
        <v>2.04556058809E-2</v>
      </c>
      <c r="R30" t="s">
        <v>51</v>
      </c>
      <c r="S30" t="s">
        <v>115</v>
      </c>
      <c r="T30">
        <v>1007</v>
      </c>
      <c r="U30" t="s">
        <v>53</v>
      </c>
      <c r="V30" s="3" t="str">
        <f>HYPERLINK("..\..\Imagery\ScannedGeochron\RbSr\Fahr1981Fig3.jpg")</f>
        <v>..\..\Imagery\ScannedGeochron\RbSr\Fahr1981Fig3.jpg</v>
      </c>
      <c r="W30" t="s">
        <v>116</v>
      </c>
    </row>
    <row r="31" spans="1:23" x14ac:dyDescent="0.25">
      <c r="A31" t="s">
        <v>117</v>
      </c>
      <c r="B31" t="s">
        <v>118</v>
      </c>
      <c r="C31">
        <v>484971</v>
      </c>
      <c r="D31">
        <v>6034762</v>
      </c>
      <c r="E31">
        <v>21</v>
      </c>
      <c r="F31" t="s">
        <v>25</v>
      </c>
      <c r="G31" t="s">
        <v>77</v>
      </c>
      <c r="H31" t="s">
        <v>78</v>
      </c>
      <c r="I31" t="s">
        <v>112</v>
      </c>
      <c r="J31" t="s">
        <v>113</v>
      </c>
      <c r="K31" t="s">
        <v>81</v>
      </c>
      <c r="L31">
        <v>0.70236322491821102</v>
      </c>
      <c r="M31">
        <v>38.57</v>
      </c>
      <c r="N31">
        <v>287.60000000000002</v>
      </c>
      <c r="O31">
        <v>0.38800000000000001</v>
      </c>
      <c r="P31" t="s">
        <v>119</v>
      </c>
      <c r="Q31">
        <v>2.04556058809E-2</v>
      </c>
      <c r="R31" t="s">
        <v>51</v>
      </c>
      <c r="S31" t="s">
        <v>115</v>
      </c>
      <c r="T31">
        <v>1007</v>
      </c>
      <c r="U31" t="s">
        <v>53</v>
      </c>
      <c r="V31" s="3" t="str">
        <f>HYPERLINK("..\..\Imagery\ScannedGeochron\RbSr\Fahr1981Fig3.jpg")</f>
        <v>..\..\Imagery\ScannedGeochron\RbSr\Fahr1981Fig3.jpg</v>
      </c>
      <c r="W31" t="s">
        <v>120</v>
      </c>
    </row>
    <row r="32" spans="1:23" x14ac:dyDescent="0.25">
      <c r="A32" t="s">
        <v>121</v>
      </c>
      <c r="B32" t="s">
        <v>122</v>
      </c>
      <c r="C32">
        <v>485280</v>
      </c>
      <c r="D32">
        <v>6032647</v>
      </c>
      <c r="E32">
        <v>21</v>
      </c>
      <c r="F32" t="s">
        <v>25</v>
      </c>
      <c r="G32" t="s">
        <v>77</v>
      </c>
      <c r="H32" t="s">
        <v>78</v>
      </c>
      <c r="I32" t="s">
        <v>112</v>
      </c>
      <c r="J32" t="s">
        <v>113</v>
      </c>
      <c r="K32" t="s">
        <v>81</v>
      </c>
      <c r="L32">
        <v>0.70673941813145502</v>
      </c>
      <c r="M32">
        <v>116.5</v>
      </c>
      <c r="N32">
        <v>239.9</v>
      </c>
      <c r="O32">
        <v>1.4059999999999999</v>
      </c>
      <c r="P32" t="s">
        <v>123</v>
      </c>
      <c r="Q32">
        <v>2.04556058809E-2</v>
      </c>
      <c r="R32" t="s">
        <v>51</v>
      </c>
      <c r="S32" t="s">
        <v>115</v>
      </c>
      <c r="T32">
        <v>1007</v>
      </c>
      <c r="U32" t="s">
        <v>53</v>
      </c>
      <c r="V32" s="3" t="str">
        <f>HYPERLINK("..\..\Imagery\ScannedGeochron\RbSr\Fahr1981Fig3.jpg")</f>
        <v>..\..\Imagery\ScannedGeochron\RbSr\Fahr1981Fig3.jpg</v>
      </c>
      <c r="W32" t="s">
        <v>124</v>
      </c>
    </row>
    <row r="33" spans="1:23" x14ac:dyDescent="0.25">
      <c r="A33" t="s">
        <v>125</v>
      </c>
      <c r="B33" t="s">
        <v>126</v>
      </c>
      <c r="C33">
        <v>484991</v>
      </c>
      <c r="D33">
        <v>6033059</v>
      </c>
      <c r="E33">
        <v>21</v>
      </c>
      <c r="F33" t="s">
        <v>25</v>
      </c>
      <c r="G33" t="s">
        <v>77</v>
      </c>
      <c r="H33" t="s">
        <v>78</v>
      </c>
      <c r="I33" t="s">
        <v>112</v>
      </c>
      <c r="J33" t="s">
        <v>113</v>
      </c>
      <c r="K33" t="s">
        <v>81</v>
      </c>
      <c r="L33">
        <v>0.70312616163404795</v>
      </c>
      <c r="M33">
        <v>170.4</v>
      </c>
      <c r="N33">
        <v>154.6</v>
      </c>
      <c r="O33">
        <v>3.1909999999999998</v>
      </c>
      <c r="P33" t="s">
        <v>127</v>
      </c>
      <c r="Q33">
        <v>2.04556058809E-2</v>
      </c>
      <c r="R33" t="s">
        <v>51</v>
      </c>
      <c r="S33" t="s">
        <v>115</v>
      </c>
      <c r="T33">
        <v>1007</v>
      </c>
      <c r="U33" t="s">
        <v>53</v>
      </c>
      <c r="V33" s="3" t="str">
        <f>HYPERLINK("..\..\Imagery\ScannedGeochron\RbSr\Fahr1981Fig3.jpg")</f>
        <v>..\..\Imagery\ScannedGeochron\RbSr\Fahr1981Fig3.jpg</v>
      </c>
      <c r="W33" t="s">
        <v>128</v>
      </c>
    </row>
    <row r="34" spans="1:23" x14ac:dyDescent="0.25">
      <c r="A34" t="s">
        <v>129</v>
      </c>
      <c r="B34" t="s">
        <v>130</v>
      </c>
      <c r="C34">
        <v>483670</v>
      </c>
      <c r="D34">
        <v>6036434</v>
      </c>
      <c r="E34">
        <v>21</v>
      </c>
      <c r="F34" t="s">
        <v>25</v>
      </c>
      <c r="G34" t="s">
        <v>77</v>
      </c>
      <c r="H34" t="s">
        <v>78</v>
      </c>
      <c r="I34" t="s">
        <v>112</v>
      </c>
      <c r="J34" t="s">
        <v>113</v>
      </c>
      <c r="K34" t="s">
        <v>81</v>
      </c>
      <c r="L34">
        <v>0.70639689577241904</v>
      </c>
      <c r="M34">
        <v>104</v>
      </c>
      <c r="N34">
        <v>32.18</v>
      </c>
      <c r="O34">
        <v>9.3569999999999993</v>
      </c>
      <c r="P34" t="s">
        <v>131</v>
      </c>
      <c r="Q34">
        <v>2.04556058809E-2</v>
      </c>
      <c r="R34" t="s">
        <v>51</v>
      </c>
      <c r="S34" t="s">
        <v>115</v>
      </c>
      <c r="T34">
        <v>1007</v>
      </c>
      <c r="U34" t="s">
        <v>53</v>
      </c>
      <c r="V34" s="3" t="str">
        <f>HYPERLINK("..\..\Imagery\ScannedGeochron\RbSr\Fahr1981Fig3.jpg")</f>
        <v>..\..\Imagery\ScannedGeochron\RbSr\Fahr1981Fig3.jpg</v>
      </c>
      <c r="W34" t="s">
        <v>132</v>
      </c>
    </row>
    <row r="35" spans="1:23" x14ac:dyDescent="0.25">
      <c r="A35" t="s">
        <v>133</v>
      </c>
      <c r="B35" t="s">
        <v>134</v>
      </c>
      <c r="C35">
        <v>479422</v>
      </c>
      <c r="D35">
        <v>6051171</v>
      </c>
      <c r="E35">
        <v>21</v>
      </c>
      <c r="F35" t="s">
        <v>25</v>
      </c>
      <c r="G35" t="s">
        <v>135</v>
      </c>
      <c r="H35" t="s">
        <v>136</v>
      </c>
      <c r="I35" t="s">
        <v>137</v>
      </c>
      <c r="J35" t="s">
        <v>138</v>
      </c>
      <c r="K35" t="s">
        <v>139</v>
      </c>
      <c r="L35">
        <v>0.68715451533298499</v>
      </c>
      <c r="N35">
        <v>41</v>
      </c>
      <c r="O35">
        <v>10.925000000000001</v>
      </c>
      <c r="P35" t="s">
        <v>140</v>
      </c>
      <c r="Q35">
        <v>2.4433728573639801E-2</v>
      </c>
      <c r="R35" t="s">
        <v>51</v>
      </c>
      <c r="S35" t="s">
        <v>141</v>
      </c>
      <c r="T35">
        <v>1248</v>
      </c>
      <c r="U35" t="s">
        <v>53</v>
      </c>
      <c r="V35" s="3" t="str">
        <f t="shared" ref="V35:V42" si="2">HYPERLINK("..\..\Imagery\ScannedGeochron\RbSr\Owen1988Fig3F.jpg")</f>
        <v>..\..\Imagery\ScannedGeochron\RbSr\Owen1988Fig3F.jpg</v>
      </c>
    </row>
    <row r="36" spans="1:23" x14ac:dyDescent="0.25">
      <c r="A36" t="s">
        <v>133</v>
      </c>
      <c r="B36" t="s">
        <v>142</v>
      </c>
      <c r="C36">
        <v>479422</v>
      </c>
      <c r="D36">
        <v>6051171</v>
      </c>
      <c r="E36">
        <v>21</v>
      </c>
      <c r="F36" t="s">
        <v>25</v>
      </c>
      <c r="G36" t="s">
        <v>135</v>
      </c>
      <c r="H36" t="s">
        <v>136</v>
      </c>
      <c r="I36" t="s">
        <v>137</v>
      </c>
      <c r="J36" t="s">
        <v>138</v>
      </c>
      <c r="K36" t="s">
        <v>139</v>
      </c>
      <c r="L36">
        <v>0.68767349109017895</v>
      </c>
      <c r="N36">
        <v>40</v>
      </c>
      <c r="O36">
        <v>10.901999999999999</v>
      </c>
      <c r="P36" t="s">
        <v>143</v>
      </c>
      <c r="Q36">
        <v>2.4433728573639801E-2</v>
      </c>
      <c r="R36" t="s">
        <v>51</v>
      </c>
      <c r="S36" t="s">
        <v>141</v>
      </c>
      <c r="T36">
        <v>1248</v>
      </c>
      <c r="U36" t="s">
        <v>34</v>
      </c>
      <c r="V36" s="3" t="str">
        <f t="shared" si="2"/>
        <v>..\..\Imagery\ScannedGeochron\RbSr\Owen1988Fig3F.jpg</v>
      </c>
    </row>
    <row r="37" spans="1:23" x14ac:dyDescent="0.25">
      <c r="A37" t="s">
        <v>144</v>
      </c>
      <c r="B37" t="s">
        <v>145</v>
      </c>
      <c r="C37">
        <v>479579</v>
      </c>
      <c r="D37">
        <v>6050900</v>
      </c>
      <c r="E37">
        <v>21</v>
      </c>
      <c r="F37" t="s">
        <v>25</v>
      </c>
      <c r="G37" t="s">
        <v>135</v>
      </c>
      <c r="H37" t="s">
        <v>136</v>
      </c>
      <c r="I37" t="s">
        <v>137</v>
      </c>
      <c r="J37" t="s">
        <v>138</v>
      </c>
      <c r="K37" t="s">
        <v>139</v>
      </c>
      <c r="L37">
        <v>0.69281052137792798</v>
      </c>
      <c r="N37">
        <v>41</v>
      </c>
      <c r="O37">
        <v>9.9819999999999993</v>
      </c>
      <c r="P37" t="s">
        <v>146</v>
      </c>
      <c r="Q37">
        <v>2.4433728573639801E-2</v>
      </c>
      <c r="R37" t="s">
        <v>51</v>
      </c>
      <c r="S37" t="s">
        <v>141</v>
      </c>
      <c r="T37">
        <v>1248</v>
      </c>
      <c r="U37" t="s">
        <v>53</v>
      </c>
      <c r="V37" s="3" t="str">
        <f t="shared" si="2"/>
        <v>..\..\Imagery\ScannedGeochron\RbSr\Owen1988Fig3F.jpg</v>
      </c>
    </row>
    <row r="38" spans="1:23" x14ac:dyDescent="0.25">
      <c r="A38" t="s">
        <v>147</v>
      </c>
      <c r="B38" t="s">
        <v>148</v>
      </c>
      <c r="C38">
        <v>482451</v>
      </c>
      <c r="D38">
        <v>6047085</v>
      </c>
      <c r="E38">
        <v>21</v>
      </c>
      <c r="F38" t="s">
        <v>25</v>
      </c>
      <c r="G38" t="s">
        <v>135</v>
      </c>
      <c r="H38" t="s">
        <v>136</v>
      </c>
      <c r="I38" t="s">
        <v>137</v>
      </c>
      <c r="J38" t="s">
        <v>138</v>
      </c>
      <c r="K38" t="s">
        <v>139</v>
      </c>
      <c r="L38">
        <v>0.70169061739897798</v>
      </c>
      <c r="N38">
        <v>670</v>
      </c>
      <c r="O38">
        <v>0.46200000000000002</v>
      </c>
      <c r="P38" t="s">
        <v>149</v>
      </c>
      <c r="Q38">
        <v>2.4433728573639801E-2</v>
      </c>
      <c r="R38" t="s">
        <v>51</v>
      </c>
      <c r="S38" t="s">
        <v>141</v>
      </c>
      <c r="T38">
        <v>1248</v>
      </c>
      <c r="U38" t="s">
        <v>53</v>
      </c>
      <c r="V38" s="3" t="str">
        <f t="shared" si="2"/>
        <v>..\..\Imagery\ScannedGeochron\RbSr\Owen1988Fig3F.jpg</v>
      </c>
    </row>
    <row r="39" spans="1:23" x14ac:dyDescent="0.25">
      <c r="A39" t="s">
        <v>150</v>
      </c>
      <c r="B39" t="s">
        <v>151</v>
      </c>
      <c r="C39">
        <v>477229</v>
      </c>
      <c r="D39">
        <v>6048352</v>
      </c>
      <c r="E39">
        <v>21</v>
      </c>
      <c r="F39" t="s">
        <v>25</v>
      </c>
      <c r="G39" t="s">
        <v>135</v>
      </c>
      <c r="H39" t="s">
        <v>136</v>
      </c>
      <c r="I39" t="s">
        <v>137</v>
      </c>
      <c r="J39" t="s">
        <v>138</v>
      </c>
      <c r="K39" t="s">
        <v>139</v>
      </c>
      <c r="L39">
        <v>0.70264568989472198</v>
      </c>
      <c r="N39">
        <v>161</v>
      </c>
      <c r="O39">
        <v>2.387</v>
      </c>
      <c r="P39" t="s">
        <v>152</v>
      </c>
      <c r="Q39">
        <v>2.4433728573639801E-2</v>
      </c>
      <c r="R39" t="s">
        <v>51</v>
      </c>
      <c r="S39" t="s">
        <v>141</v>
      </c>
      <c r="T39">
        <v>1248</v>
      </c>
      <c r="U39" t="s">
        <v>53</v>
      </c>
      <c r="V39" s="3" t="str">
        <f t="shared" si="2"/>
        <v>..\..\Imagery\ScannedGeochron\RbSr\Owen1988Fig3F.jpg</v>
      </c>
    </row>
    <row r="40" spans="1:23" x14ac:dyDescent="0.25">
      <c r="A40" t="s">
        <v>153</v>
      </c>
      <c r="B40" t="s">
        <v>154</v>
      </c>
      <c r="C40">
        <v>474526</v>
      </c>
      <c r="D40">
        <v>6049901</v>
      </c>
      <c r="E40">
        <v>21</v>
      </c>
      <c r="F40" t="s">
        <v>25</v>
      </c>
      <c r="G40" t="s">
        <v>135</v>
      </c>
      <c r="H40" t="s">
        <v>136</v>
      </c>
      <c r="I40" t="s">
        <v>137</v>
      </c>
      <c r="J40" t="s">
        <v>138</v>
      </c>
      <c r="K40" t="s">
        <v>139</v>
      </c>
      <c r="L40">
        <v>0.70792800980669501</v>
      </c>
      <c r="N40">
        <v>112</v>
      </c>
      <c r="O40">
        <v>3.4329999999999998</v>
      </c>
      <c r="P40" t="s">
        <v>155</v>
      </c>
      <c r="Q40">
        <v>2.4433728573639801E-2</v>
      </c>
      <c r="R40" t="s">
        <v>51</v>
      </c>
      <c r="S40" t="s">
        <v>141</v>
      </c>
      <c r="T40">
        <v>1248</v>
      </c>
      <c r="U40" t="s">
        <v>53</v>
      </c>
      <c r="V40" s="3" t="str">
        <f t="shared" si="2"/>
        <v>..\..\Imagery\ScannedGeochron\RbSr\Owen1988Fig3F.jpg</v>
      </c>
    </row>
    <row r="41" spans="1:23" x14ac:dyDescent="0.25">
      <c r="A41" t="s">
        <v>156</v>
      </c>
      <c r="B41" t="s">
        <v>157</v>
      </c>
      <c r="C41">
        <v>472217</v>
      </c>
      <c r="D41">
        <v>6052632</v>
      </c>
      <c r="E41">
        <v>21</v>
      </c>
      <c r="F41" t="s">
        <v>25</v>
      </c>
      <c r="G41" t="s">
        <v>135</v>
      </c>
      <c r="H41" t="s">
        <v>136</v>
      </c>
      <c r="I41" t="s">
        <v>137</v>
      </c>
      <c r="J41" t="s">
        <v>138</v>
      </c>
      <c r="K41" t="s">
        <v>139</v>
      </c>
      <c r="L41">
        <v>0.68779194988565895</v>
      </c>
      <c r="N41">
        <v>29</v>
      </c>
      <c r="O41">
        <v>12.946</v>
      </c>
      <c r="P41" t="s">
        <v>158</v>
      </c>
      <c r="Q41">
        <v>2.4433728573639801E-2</v>
      </c>
      <c r="R41" t="s">
        <v>51</v>
      </c>
      <c r="S41" t="s">
        <v>141</v>
      </c>
      <c r="T41">
        <v>1248</v>
      </c>
      <c r="U41" t="s">
        <v>53</v>
      </c>
      <c r="V41" s="3" t="str">
        <f t="shared" si="2"/>
        <v>..\..\Imagery\ScannedGeochron\RbSr\Owen1988Fig3F.jpg</v>
      </c>
    </row>
    <row r="42" spans="1:23" x14ac:dyDescent="0.25">
      <c r="A42" t="s">
        <v>159</v>
      </c>
      <c r="B42" t="s">
        <v>160</v>
      </c>
      <c r="C42">
        <v>472133</v>
      </c>
      <c r="D42">
        <v>6050675</v>
      </c>
      <c r="E42">
        <v>21</v>
      </c>
      <c r="F42" t="s">
        <v>25</v>
      </c>
      <c r="G42" t="s">
        <v>135</v>
      </c>
      <c r="H42" t="s">
        <v>136</v>
      </c>
      <c r="I42" t="s">
        <v>137</v>
      </c>
      <c r="J42" t="s">
        <v>138</v>
      </c>
      <c r="K42" t="s">
        <v>139</v>
      </c>
      <c r="L42">
        <v>0.70121184139650194</v>
      </c>
      <c r="N42">
        <v>177</v>
      </c>
      <c r="O42">
        <v>1.5820000000000001</v>
      </c>
      <c r="P42" t="s">
        <v>161</v>
      </c>
      <c r="Q42">
        <v>2.4433728573639801E-2</v>
      </c>
      <c r="R42" t="s">
        <v>51</v>
      </c>
      <c r="S42" t="s">
        <v>141</v>
      </c>
      <c r="T42">
        <v>1248</v>
      </c>
      <c r="U42" t="s">
        <v>53</v>
      </c>
      <c r="V42" s="3" t="str">
        <f t="shared" si="2"/>
        <v>..\..\Imagery\ScannedGeochron\RbSr\Owen1988Fig3F.jpg</v>
      </c>
    </row>
    <row r="43" spans="1:23" x14ac:dyDescent="0.25">
      <c r="A43" t="s">
        <v>162</v>
      </c>
      <c r="B43" t="s">
        <v>163</v>
      </c>
      <c r="C43">
        <v>488856</v>
      </c>
      <c r="D43">
        <v>6044763</v>
      </c>
      <c r="E43">
        <v>21</v>
      </c>
      <c r="F43" t="s">
        <v>25</v>
      </c>
      <c r="G43" t="s">
        <v>164</v>
      </c>
      <c r="H43" t="s">
        <v>136</v>
      </c>
      <c r="I43" t="s">
        <v>165</v>
      </c>
      <c r="J43" t="s">
        <v>166</v>
      </c>
      <c r="K43" t="s">
        <v>139</v>
      </c>
      <c r="L43">
        <v>0.70135894852285197</v>
      </c>
      <c r="N43">
        <v>76</v>
      </c>
      <c r="O43">
        <v>6.9610000000000003</v>
      </c>
      <c r="P43" t="s">
        <v>167</v>
      </c>
      <c r="Q43">
        <v>2.5161334790568601E-2</v>
      </c>
      <c r="R43" t="s">
        <v>32</v>
      </c>
      <c r="S43" t="s">
        <v>141</v>
      </c>
      <c r="T43">
        <v>1247</v>
      </c>
      <c r="U43" t="s">
        <v>53</v>
      </c>
      <c r="V43" s="3" t="str">
        <f>HYPERLINK("..\..\Imagery\ScannedGeochron\RbSr\Owen1988Fig3E.jpg")</f>
        <v>..\..\Imagery\ScannedGeochron\RbSr\Owen1988Fig3E.jpg</v>
      </c>
    </row>
    <row r="44" spans="1:23" x14ac:dyDescent="0.25">
      <c r="A44" t="s">
        <v>162</v>
      </c>
      <c r="B44" t="s">
        <v>168</v>
      </c>
      <c r="C44">
        <v>488856</v>
      </c>
      <c r="D44">
        <v>6044763</v>
      </c>
      <c r="E44">
        <v>21</v>
      </c>
      <c r="F44" t="s">
        <v>25</v>
      </c>
      <c r="G44" t="s">
        <v>164</v>
      </c>
      <c r="H44" t="s">
        <v>136</v>
      </c>
      <c r="I44" t="s">
        <v>165</v>
      </c>
      <c r="J44" t="s">
        <v>166</v>
      </c>
      <c r="K44" t="s">
        <v>139</v>
      </c>
      <c r="L44">
        <v>0.69816294300882198</v>
      </c>
      <c r="N44">
        <v>75</v>
      </c>
      <c r="O44">
        <v>7.085</v>
      </c>
      <c r="P44" t="s">
        <v>169</v>
      </c>
      <c r="Q44">
        <v>2.5161334790568601E-2</v>
      </c>
      <c r="R44" t="s">
        <v>32</v>
      </c>
      <c r="S44" t="s">
        <v>141</v>
      </c>
      <c r="T44">
        <v>1247</v>
      </c>
      <c r="U44" t="s">
        <v>34</v>
      </c>
      <c r="V44" s="3" t="str">
        <f>HYPERLINK("..\..\Imagery\ScannedGeochron\RbSr\Owen1988Fig3E.jpg")</f>
        <v>..\..\Imagery\ScannedGeochron\RbSr\Owen1988Fig3E.jpg</v>
      </c>
    </row>
    <row r="45" spans="1:23" x14ac:dyDescent="0.25">
      <c r="A45" t="s">
        <v>170</v>
      </c>
      <c r="B45" t="s">
        <v>171</v>
      </c>
      <c r="C45">
        <v>467643</v>
      </c>
      <c r="D45">
        <v>6057248</v>
      </c>
      <c r="E45">
        <v>21</v>
      </c>
      <c r="F45" t="s">
        <v>25</v>
      </c>
      <c r="G45" t="s">
        <v>164</v>
      </c>
      <c r="H45" t="s">
        <v>136</v>
      </c>
      <c r="I45" t="s">
        <v>165</v>
      </c>
      <c r="J45" t="s">
        <v>166</v>
      </c>
      <c r="K45" t="s">
        <v>139</v>
      </c>
      <c r="L45">
        <v>0.70274675291215505</v>
      </c>
      <c r="N45">
        <v>267</v>
      </c>
      <c r="O45">
        <v>1.204</v>
      </c>
      <c r="P45" t="s">
        <v>172</v>
      </c>
      <c r="Q45">
        <v>2.5161334790568601E-2</v>
      </c>
      <c r="R45" t="s">
        <v>32</v>
      </c>
      <c r="S45" t="s">
        <v>141</v>
      </c>
      <c r="T45">
        <v>1247</v>
      </c>
      <c r="U45" t="s">
        <v>53</v>
      </c>
      <c r="V45" s="3" t="str">
        <f>HYPERLINK("..\..\Imagery\ScannedGeochron\RbSr\Owen1988Fig3E.jpg")</f>
        <v>..\..\Imagery\ScannedGeochron\RbSr\Owen1988Fig3E.jpg</v>
      </c>
    </row>
    <row r="46" spans="1:23" x14ac:dyDescent="0.25">
      <c r="A46" t="s">
        <v>173</v>
      </c>
      <c r="B46" t="s">
        <v>174</v>
      </c>
      <c r="C46">
        <v>467400</v>
      </c>
      <c r="D46">
        <v>6056601</v>
      </c>
      <c r="E46">
        <v>21</v>
      </c>
      <c r="F46" t="s">
        <v>25</v>
      </c>
      <c r="G46" t="s">
        <v>164</v>
      </c>
      <c r="H46" t="s">
        <v>136</v>
      </c>
      <c r="I46" t="s">
        <v>165</v>
      </c>
      <c r="J46" t="s">
        <v>166</v>
      </c>
      <c r="K46" t="s">
        <v>139</v>
      </c>
      <c r="L46">
        <v>0.70293569857919602</v>
      </c>
      <c r="N46">
        <v>342</v>
      </c>
      <c r="O46">
        <v>0.97499999999999998</v>
      </c>
      <c r="P46" t="s">
        <v>175</v>
      </c>
      <c r="Q46">
        <v>2.5161334790568601E-2</v>
      </c>
      <c r="R46" t="s">
        <v>32</v>
      </c>
      <c r="S46" t="s">
        <v>141</v>
      </c>
      <c r="T46">
        <v>1247</v>
      </c>
      <c r="U46" t="s">
        <v>53</v>
      </c>
      <c r="V46" s="3" t="str">
        <f>HYPERLINK("..\..\Imagery\ScannedGeochron\RbSr\Owen1988Fig3E.jpg")</f>
        <v>..\..\Imagery\ScannedGeochron\RbSr\Owen1988Fig3E.jpg</v>
      </c>
    </row>
    <row r="47" spans="1:23" x14ac:dyDescent="0.25">
      <c r="A47" t="s">
        <v>176</v>
      </c>
      <c r="B47" t="s">
        <v>177</v>
      </c>
      <c r="C47">
        <v>471470</v>
      </c>
      <c r="D47">
        <v>6004481</v>
      </c>
      <c r="E47">
        <v>21</v>
      </c>
      <c r="F47" t="s">
        <v>25</v>
      </c>
      <c r="G47" t="s">
        <v>178</v>
      </c>
      <c r="H47" t="s">
        <v>78</v>
      </c>
      <c r="I47" t="s">
        <v>179</v>
      </c>
      <c r="J47" t="s">
        <v>180</v>
      </c>
      <c r="K47" t="s">
        <v>181</v>
      </c>
      <c r="L47">
        <v>0.70273693929204695</v>
      </c>
      <c r="M47">
        <v>107.5</v>
      </c>
      <c r="N47">
        <v>464.4</v>
      </c>
      <c r="O47">
        <v>0.67059999999999997</v>
      </c>
      <c r="P47" t="s">
        <v>182</v>
      </c>
      <c r="Q47">
        <v>2.4564659570464099E-2</v>
      </c>
      <c r="R47" t="s">
        <v>183</v>
      </c>
      <c r="S47" t="s">
        <v>184</v>
      </c>
      <c r="T47">
        <v>1069</v>
      </c>
      <c r="U47" t="s">
        <v>34</v>
      </c>
      <c r="V47" s="3" t="str">
        <f>HYPERLINK("..\..\Imagery\ScannedGeochron\RbSr\Broo1982bFig1.jpg")</f>
        <v>..\..\Imagery\ScannedGeochron\RbSr\Broo1982bFig1.jpg</v>
      </c>
      <c r="W47" t="s">
        <v>185</v>
      </c>
    </row>
    <row r="48" spans="1:23" x14ac:dyDescent="0.25">
      <c r="A48" t="s">
        <v>176</v>
      </c>
      <c r="B48" t="s">
        <v>186</v>
      </c>
      <c r="C48">
        <v>471470</v>
      </c>
      <c r="D48">
        <v>6004481</v>
      </c>
      <c r="E48">
        <v>21</v>
      </c>
      <c r="F48" t="s">
        <v>25</v>
      </c>
      <c r="G48" t="s">
        <v>178</v>
      </c>
      <c r="H48" t="s">
        <v>78</v>
      </c>
      <c r="I48" t="s">
        <v>179</v>
      </c>
      <c r="J48" t="s">
        <v>180</v>
      </c>
      <c r="K48" t="s">
        <v>181</v>
      </c>
      <c r="L48">
        <v>0.70194989960696796</v>
      </c>
      <c r="M48">
        <v>118.5</v>
      </c>
      <c r="N48">
        <v>506.7</v>
      </c>
      <c r="O48">
        <v>0.6774</v>
      </c>
      <c r="P48" t="s">
        <v>187</v>
      </c>
      <c r="Q48">
        <v>2.4564659570464099E-2</v>
      </c>
      <c r="R48" t="s">
        <v>183</v>
      </c>
      <c r="S48" t="s">
        <v>184</v>
      </c>
      <c r="T48">
        <v>1069</v>
      </c>
      <c r="U48" t="s">
        <v>34</v>
      </c>
      <c r="V48" s="3" t="str">
        <f>HYPERLINK("..\..\Imagery\ScannedGeochron\RbSr\Broo1982bFig1.jpg")</f>
        <v>..\..\Imagery\ScannedGeochron\RbSr\Broo1982bFig1.jpg</v>
      </c>
      <c r="W48" t="s">
        <v>185</v>
      </c>
    </row>
    <row r="49" spans="1:23" x14ac:dyDescent="0.25">
      <c r="A49" t="s">
        <v>188</v>
      </c>
      <c r="B49" t="s">
        <v>189</v>
      </c>
      <c r="C49">
        <v>432961</v>
      </c>
      <c r="D49">
        <v>6083712</v>
      </c>
      <c r="E49">
        <v>21</v>
      </c>
      <c r="F49" t="s">
        <v>25</v>
      </c>
      <c r="G49" t="s">
        <v>190</v>
      </c>
      <c r="H49" t="s">
        <v>136</v>
      </c>
      <c r="I49" t="s">
        <v>191</v>
      </c>
      <c r="J49" t="s">
        <v>192</v>
      </c>
      <c r="K49" t="s">
        <v>193</v>
      </c>
      <c r="L49">
        <v>0.702498135749269</v>
      </c>
      <c r="M49">
        <v>162.6</v>
      </c>
      <c r="N49">
        <v>713.8</v>
      </c>
      <c r="O49">
        <v>0.65980000000000005</v>
      </c>
      <c r="P49" t="s">
        <v>194</v>
      </c>
      <c r="Q49">
        <v>2.5889457791347999E-2</v>
      </c>
      <c r="R49" t="s">
        <v>32</v>
      </c>
      <c r="S49" t="s">
        <v>195</v>
      </c>
      <c r="T49">
        <v>1066</v>
      </c>
      <c r="U49" t="s">
        <v>53</v>
      </c>
      <c r="V49" s="3" t="str">
        <f>HYPERLINK("..\..\Imagery\ScannedGeochron\RbSr\Broo1982aFig4.jpg")</f>
        <v>..\..\Imagery\ScannedGeochron\RbSr\Broo1982aFig4.jpg</v>
      </c>
    </row>
    <row r="50" spans="1:23" x14ac:dyDescent="0.25">
      <c r="A50" t="s">
        <v>196</v>
      </c>
      <c r="B50" t="s">
        <v>197</v>
      </c>
      <c r="C50">
        <v>506737</v>
      </c>
      <c r="D50">
        <v>5896309</v>
      </c>
      <c r="E50">
        <v>21</v>
      </c>
      <c r="F50" t="s">
        <v>25</v>
      </c>
      <c r="G50" t="s">
        <v>198</v>
      </c>
      <c r="H50" t="s">
        <v>199</v>
      </c>
      <c r="I50" t="s">
        <v>200</v>
      </c>
      <c r="J50" t="s">
        <v>201</v>
      </c>
      <c r="K50" t="s">
        <v>193</v>
      </c>
      <c r="L50">
        <v>0.70344780753583702</v>
      </c>
      <c r="M50">
        <v>37</v>
      </c>
      <c r="N50">
        <v>741</v>
      </c>
      <c r="O50">
        <v>0.14299999999999999</v>
      </c>
      <c r="P50" t="s">
        <v>202</v>
      </c>
      <c r="Q50">
        <v>2.5889457791347999E-2</v>
      </c>
      <c r="R50" t="s">
        <v>51</v>
      </c>
      <c r="S50" t="s">
        <v>203</v>
      </c>
      <c r="T50">
        <v>1275</v>
      </c>
      <c r="U50" t="s">
        <v>53</v>
      </c>
      <c r="V50" s="3" t="str">
        <f>HYPERLINK("..\..\Imagery\ScannedGeochron\RbSr\Prev1990Fig3.jpg")</f>
        <v>..\..\Imagery\ScannedGeochron\RbSr\Prev1990Fig3.jpg</v>
      </c>
      <c r="W50" t="s">
        <v>204</v>
      </c>
    </row>
    <row r="51" spans="1:23" x14ac:dyDescent="0.25">
      <c r="A51" t="s">
        <v>196</v>
      </c>
      <c r="B51" t="s">
        <v>205</v>
      </c>
      <c r="C51">
        <v>506737</v>
      </c>
      <c r="D51">
        <v>5896309</v>
      </c>
      <c r="E51">
        <v>21</v>
      </c>
      <c r="F51" t="s">
        <v>25</v>
      </c>
      <c r="G51" t="s">
        <v>198</v>
      </c>
      <c r="H51" t="s">
        <v>199</v>
      </c>
      <c r="I51" t="s">
        <v>200</v>
      </c>
      <c r="J51" t="s">
        <v>201</v>
      </c>
      <c r="K51" t="s">
        <v>193</v>
      </c>
      <c r="L51">
        <v>0.70331214651446705</v>
      </c>
      <c r="M51">
        <v>42</v>
      </c>
      <c r="N51">
        <v>572</v>
      </c>
      <c r="O51">
        <v>0.2112</v>
      </c>
      <c r="P51" t="s">
        <v>206</v>
      </c>
      <c r="Q51">
        <v>2.5889457791347999E-2</v>
      </c>
      <c r="R51" t="s">
        <v>51</v>
      </c>
      <c r="S51" t="s">
        <v>203</v>
      </c>
      <c r="T51">
        <v>1275</v>
      </c>
      <c r="U51" t="s">
        <v>34</v>
      </c>
      <c r="V51" s="3" t="str">
        <f>HYPERLINK("..\..\Imagery\ScannedGeochron\RbSr\Prev1990Fig3.jpg")</f>
        <v>..\..\Imagery\ScannedGeochron\RbSr\Prev1990Fig3.jpg</v>
      </c>
      <c r="W51" t="s">
        <v>204</v>
      </c>
    </row>
    <row r="52" spans="1:23" x14ac:dyDescent="0.25">
      <c r="A52" t="s">
        <v>207</v>
      </c>
      <c r="B52" t="s">
        <v>208</v>
      </c>
      <c r="C52">
        <v>509112</v>
      </c>
      <c r="D52">
        <v>5894842</v>
      </c>
      <c r="E52">
        <v>21</v>
      </c>
      <c r="F52" t="s">
        <v>25</v>
      </c>
      <c r="G52" t="s">
        <v>198</v>
      </c>
      <c r="H52" t="s">
        <v>199</v>
      </c>
      <c r="I52" t="s">
        <v>200</v>
      </c>
      <c r="J52" t="s">
        <v>201</v>
      </c>
      <c r="K52" t="s">
        <v>193</v>
      </c>
      <c r="L52">
        <v>0.70336930024953503</v>
      </c>
      <c r="M52">
        <v>44</v>
      </c>
      <c r="N52">
        <v>601</v>
      </c>
      <c r="O52">
        <v>0.21440000000000001</v>
      </c>
      <c r="P52" t="s">
        <v>209</v>
      </c>
      <c r="Q52">
        <v>2.5889457791347999E-2</v>
      </c>
      <c r="R52" t="s">
        <v>51</v>
      </c>
      <c r="S52" t="s">
        <v>203</v>
      </c>
      <c r="T52">
        <v>1275</v>
      </c>
      <c r="U52" t="s">
        <v>34</v>
      </c>
      <c r="V52" s="3" t="str">
        <f>HYPERLINK("..\..\Imagery\ScannedGeochron\RbSr\Prev1990Fig3.jpg")</f>
        <v>..\..\Imagery\ScannedGeochron\RbSr\Prev1990Fig3.jpg</v>
      </c>
      <c r="W52" t="s">
        <v>204</v>
      </c>
    </row>
    <row r="53" spans="1:23" x14ac:dyDescent="0.25">
      <c r="A53" t="s">
        <v>207</v>
      </c>
      <c r="B53" t="s">
        <v>210</v>
      </c>
      <c r="C53">
        <v>509112</v>
      </c>
      <c r="D53">
        <v>5894842</v>
      </c>
      <c r="E53">
        <v>21</v>
      </c>
      <c r="F53" t="s">
        <v>25</v>
      </c>
      <c r="G53" t="s">
        <v>198</v>
      </c>
      <c r="H53" t="s">
        <v>199</v>
      </c>
      <c r="I53" t="s">
        <v>200</v>
      </c>
      <c r="J53" t="s">
        <v>201</v>
      </c>
      <c r="K53" t="s">
        <v>193</v>
      </c>
      <c r="L53">
        <v>0.70412459235930402</v>
      </c>
      <c r="M53">
        <v>31</v>
      </c>
      <c r="N53">
        <v>355</v>
      </c>
      <c r="O53">
        <v>0.24779999999999999</v>
      </c>
      <c r="P53" t="s">
        <v>211</v>
      </c>
      <c r="Q53">
        <v>2.5889457791347999E-2</v>
      </c>
      <c r="R53" t="s">
        <v>51</v>
      </c>
      <c r="S53" t="s">
        <v>203</v>
      </c>
      <c r="T53">
        <v>1275</v>
      </c>
      <c r="U53" t="s">
        <v>53</v>
      </c>
      <c r="V53" s="3" t="str">
        <f>HYPERLINK("..\..\Imagery\ScannedGeochron\RbSr\Prev1990Fig3.jpg")</f>
        <v>..\..\Imagery\ScannedGeochron\RbSr\Prev1990Fig3.jpg</v>
      </c>
      <c r="W53" t="s">
        <v>204</v>
      </c>
    </row>
    <row r="54" spans="1:23" x14ac:dyDescent="0.25">
      <c r="A54" t="s">
        <v>196</v>
      </c>
      <c r="B54" t="s">
        <v>212</v>
      </c>
      <c r="C54">
        <v>506737</v>
      </c>
      <c r="D54">
        <v>5896309</v>
      </c>
      <c r="E54">
        <v>21</v>
      </c>
      <c r="F54" t="s">
        <v>25</v>
      </c>
      <c r="G54" t="s">
        <v>198</v>
      </c>
      <c r="H54" t="s">
        <v>199</v>
      </c>
      <c r="I54" t="s">
        <v>200</v>
      </c>
      <c r="J54" t="s">
        <v>201</v>
      </c>
      <c r="K54" t="s">
        <v>193</v>
      </c>
      <c r="L54">
        <v>0.70298727845633002</v>
      </c>
      <c r="M54">
        <v>38</v>
      </c>
      <c r="N54">
        <v>193</v>
      </c>
      <c r="O54">
        <v>0.56520000000000004</v>
      </c>
      <c r="P54" t="s">
        <v>213</v>
      </c>
      <c r="Q54">
        <v>2.5889457791347999E-2</v>
      </c>
      <c r="R54" t="s">
        <v>51</v>
      </c>
      <c r="S54" t="s">
        <v>203</v>
      </c>
      <c r="T54">
        <v>1275</v>
      </c>
      <c r="U54" t="s">
        <v>34</v>
      </c>
      <c r="V54" s="3" t="str">
        <f>HYPERLINK("..\..\Imagery\ScannedGeochron\RbSr\Prev1990Fig3.jpg")</f>
        <v>..\..\Imagery\ScannedGeochron\RbSr\Prev1990Fig3.jpg</v>
      </c>
      <c r="W54" t="s">
        <v>204</v>
      </c>
    </row>
    <row r="55" spans="1:23" x14ac:dyDescent="0.25">
      <c r="A55" t="s">
        <v>214</v>
      </c>
      <c r="B55" t="s">
        <v>215</v>
      </c>
      <c r="C55">
        <v>471387</v>
      </c>
      <c r="D55">
        <v>6055180</v>
      </c>
      <c r="E55">
        <v>21</v>
      </c>
      <c r="F55" t="s">
        <v>25</v>
      </c>
      <c r="G55" t="s">
        <v>164</v>
      </c>
      <c r="H55" t="s">
        <v>136</v>
      </c>
      <c r="I55" t="s">
        <v>165</v>
      </c>
      <c r="J55" t="s">
        <v>166</v>
      </c>
      <c r="K55" t="s">
        <v>139</v>
      </c>
      <c r="L55">
        <v>0.70220254166550899</v>
      </c>
      <c r="N55">
        <v>205</v>
      </c>
      <c r="O55">
        <v>1.6020000000000001</v>
      </c>
      <c r="P55" t="s">
        <v>216</v>
      </c>
      <c r="Q55">
        <v>2.5161334790568601E-2</v>
      </c>
      <c r="R55" t="s">
        <v>32</v>
      </c>
      <c r="S55" t="s">
        <v>141</v>
      </c>
      <c r="T55">
        <v>1247</v>
      </c>
      <c r="U55" t="s">
        <v>53</v>
      </c>
      <c r="V55" s="3" t="str">
        <f>HYPERLINK("..\..\Imagery\ScannedGeochron\RbSr\Owen1988Fig3E.jpg")</f>
        <v>..\..\Imagery\ScannedGeochron\RbSr\Owen1988Fig3E.jpg</v>
      </c>
    </row>
    <row r="56" spans="1:23" x14ac:dyDescent="0.25">
      <c r="A56" t="s">
        <v>217</v>
      </c>
      <c r="B56" t="s">
        <v>217</v>
      </c>
      <c r="C56">
        <v>505163</v>
      </c>
      <c r="D56">
        <v>6035178</v>
      </c>
      <c r="E56">
        <v>21</v>
      </c>
      <c r="F56" t="s">
        <v>25</v>
      </c>
      <c r="G56" t="s">
        <v>218</v>
      </c>
      <c r="H56" t="s">
        <v>136</v>
      </c>
      <c r="I56" t="s">
        <v>219</v>
      </c>
      <c r="J56" t="s">
        <v>220</v>
      </c>
      <c r="K56" t="s">
        <v>193</v>
      </c>
      <c r="L56">
        <v>0.70316070001327202</v>
      </c>
      <c r="N56">
        <v>766</v>
      </c>
      <c r="O56">
        <v>0.33200000000000002</v>
      </c>
      <c r="P56" t="s">
        <v>221</v>
      </c>
      <c r="Q56">
        <v>2.5889457791347999E-2</v>
      </c>
      <c r="R56" t="s">
        <v>32</v>
      </c>
      <c r="S56" t="s">
        <v>141</v>
      </c>
      <c r="T56">
        <v>1245</v>
      </c>
      <c r="U56" t="s">
        <v>53</v>
      </c>
      <c r="V56" s="3" t="str">
        <f t="shared" ref="V56:V63" si="3">HYPERLINK("..\..\Imagery\ScannedGeochron\RbSr\Owen1988Fig3C.jpg")</f>
        <v>..\..\Imagery\ScannedGeochron\RbSr\Owen1988Fig3C.jpg</v>
      </c>
      <c r="W56" t="s">
        <v>222</v>
      </c>
    </row>
    <row r="57" spans="1:23" x14ac:dyDescent="0.25">
      <c r="A57" t="s">
        <v>223</v>
      </c>
      <c r="B57" t="s">
        <v>223</v>
      </c>
      <c r="C57">
        <v>484309</v>
      </c>
      <c r="D57">
        <v>6034793</v>
      </c>
      <c r="E57">
        <v>21</v>
      </c>
      <c r="F57" t="s">
        <v>25</v>
      </c>
      <c r="G57" t="s">
        <v>218</v>
      </c>
      <c r="H57" t="s">
        <v>136</v>
      </c>
      <c r="I57" t="s">
        <v>219</v>
      </c>
      <c r="J57" t="s">
        <v>220</v>
      </c>
      <c r="K57" t="s">
        <v>193</v>
      </c>
      <c r="L57">
        <v>0.70329950636779703</v>
      </c>
      <c r="N57">
        <v>393</v>
      </c>
      <c r="O57">
        <v>1.0629999999999999</v>
      </c>
      <c r="P57" t="s">
        <v>224</v>
      </c>
      <c r="Q57">
        <v>2.5889457791347999E-2</v>
      </c>
      <c r="R57" t="s">
        <v>32</v>
      </c>
      <c r="S57" t="s">
        <v>141</v>
      </c>
      <c r="T57">
        <v>1245</v>
      </c>
      <c r="U57" t="s">
        <v>53</v>
      </c>
      <c r="V57" s="3" t="str">
        <f t="shared" si="3"/>
        <v>..\..\Imagery\ScannedGeochron\RbSr\Owen1988Fig3C.jpg</v>
      </c>
      <c r="W57" t="s">
        <v>222</v>
      </c>
    </row>
    <row r="58" spans="1:23" x14ac:dyDescent="0.25">
      <c r="A58" t="s">
        <v>225</v>
      </c>
      <c r="B58" t="s">
        <v>225</v>
      </c>
      <c r="C58">
        <v>480334</v>
      </c>
      <c r="D58">
        <v>6035861</v>
      </c>
      <c r="E58">
        <v>21</v>
      </c>
      <c r="F58" t="s">
        <v>25</v>
      </c>
      <c r="G58" t="s">
        <v>218</v>
      </c>
      <c r="H58" t="s">
        <v>136</v>
      </c>
      <c r="I58" t="s">
        <v>219</v>
      </c>
      <c r="J58" t="s">
        <v>220</v>
      </c>
      <c r="K58" t="s">
        <v>193</v>
      </c>
      <c r="L58">
        <v>0.70349659761083005</v>
      </c>
      <c r="N58">
        <v>561</v>
      </c>
      <c r="O58">
        <v>0.51200000000000001</v>
      </c>
      <c r="P58" t="s">
        <v>226</v>
      </c>
      <c r="Q58">
        <v>2.5889457791347999E-2</v>
      </c>
      <c r="R58" t="s">
        <v>32</v>
      </c>
      <c r="S58" t="s">
        <v>141</v>
      </c>
      <c r="T58">
        <v>1245</v>
      </c>
      <c r="U58" t="s">
        <v>53</v>
      </c>
      <c r="V58" s="3" t="str">
        <f t="shared" si="3"/>
        <v>..\..\Imagery\ScannedGeochron\RbSr\Owen1988Fig3C.jpg</v>
      </c>
      <c r="W58" t="s">
        <v>222</v>
      </c>
    </row>
    <row r="59" spans="1:23" x14ac:dyDescent="0.25">
      <c r="A59" t="s">
        <v>227</v>
      </c>
      <c r="B59" t="s">
        <v>228</v>
      </c>
      <c r="C59">
        <v>490235</v>
      </c>
      <c r="D59">
        <v>6041075</v>
      </c>
      <c r="E59">
        <v>21</v>
      </c>
      <c r="F59" t="s">
        <v>25</v>
      </c>
      <c r="G59" t="s">
        <v>218</v>
      </c>
      <c r="H59" t="s">
        <v>136</v>
      </c>
      <c r="I59" t="s">
        <v>219</v>
      </c>
      <c r="J59" t="s">
        <v>220</v>
      </c>
      <c r="K59" t="s">
        <v>193</v>
      </c>
      <c r="L59">
        <v>0.70332762321144005</v>
      </c>
      <c r="N59">
        <v>472</v>
      </c>
      <c r="O59">
        <v>0.46700000000000003</v>
      </c>
      <c r="P59" t="s">
        <v>229</v>
      </c>
      <c r="Q59">
        <v>2.5889457791347999E-2</v>
      </c>
      <c r="R59" t="s">
        <v>32</v>
      </c>
      <c r="S59" t="s">
        <v>141</v>
      </c>
      <c r="T59">
        <v>1245</v>
      </c>
      <c r="U59" t="s">
        <v>53</v>
      </c>
      <c r="V59" s="3" t="str">
        <f t="shared" si="3"/>
        <v>..\..\Imagery\ScannedGeochron\RbSr\Owen1988Fig3C.jpg</v>
      </c>
      <c r="W59" t="s">
        <v>222</v>
      </c>
    </row>
    <row r="60" spans="1:23" x14ac:dyDescent="0.25">
      <c r="A60" t="s">
        <v>230</v>
      </c>
      <c r="B60" t="s">
        <v>231</v>
      </c>
      <c r="C60">
        <v>479213</v>
      </c>
      <c r="D60">
        <v>6037246</v>
      </c>
      <c r="E60">
        <v>21</v>
      </c>
      <c r="F60" t="s">
        <v>25</v>
      </c>
      <c r="G60" t="s">
        <v>218</v>
      </c>
      <c r="H60" t="s">
        <v>136</v>
      </c>
      <c r="I60" t="s">
        <v>219</v>
      </c>
      <c r="J60" t="s">
        <v>220</v>
      </c>
      <c r="K60" t="s">
        <v>193</v>
      </c>
      <c r="L60">
        <v>0.70323717290284005</v>
      </c>
      <c r="N60">
        <v>889</v>
      </c>
      <c r="O60">
        <v>0.28199999999999997</v>
      </c>
      <c r="P60" t="s">
        <v>232</v>
      </c>
      <c r="Q60">
        <v>2.5889457791347999E-2</v>
      </c>
      <c r="R60" t="s">
        <v>32</v>
      </c>
      <c r="S60" t="s">
        <v>141</v>
      </c>
      <c r="T60">
        <v>1245</v>
      </c>
      <c r="U60" t="s">
        <v>53</v>
      </c>
      <c r="V60" s="3" t="str">
        <f t="shared" si="3"/>
        <v>..\..\Imagery\ScannedGeochron\RbSr\Owen1988Fig3C.jpg</v>
      </c>
      <c r="W60" t="s">
        <v>222</v>
      </c>
    </row>
    <row r="61" spans="1:23" x14ac:dyDescent="0.25">
      <c r="A61" t="s">
        <v>230</v>
      </c>
      <c r="B61" t="s">
        <v>233</v>
      </c>
      <c r="C61">
        <v>479213</v>
      </c>
      <c r="D61">
        <v>6037246</v>
      </c>
      <c r="E61">
        <v>21</v>
      </c>
      <c r="F61" t="s">
        <v>25</v>
      </c>
      <c r="G61" t="s">
        <v>218</v>
      </c>
      <c r="H61" t="s">
        <v>136</v>
      </c>
      <c r="I61" t="s">
        <v>219</v>
      </c>
      <c r="J61" t="s">
        <v>220</v>
      </c>
      <c r="K61" t="s">
        <v>193</v>
      </c>
      <c r="L61">
        <v>0.70323517290283999</v>
      </c>
      <c r="N61">
        <v>897</v>
      </c>
      <c r="O61">
        <v>0.28199999999999997</v>
      </c>
      <c r="P61" t="s">
        <v>234</v>
      </c>
      <c r="Q61">
        <v>2.5889457791347999E-2</v>
      </c>
      <c r="R61" t="s">
        <v>32</v>
      </c>
      <c r="S61" t="s">
        <v>141</v>
      </c>
      <c r="T61">
        <v>1245</v>
      </c>
      <c r="U61" t="s">
        <v>34</v>
      </c>
      <c r="V61" s="3" t="str">
        <f t="shared" si="3"/>
        <v>..\..\Imagery\ScannedGeochron\RbSr\Owen1988Fig3C.jpg</v>
      </c>
      <c r="W61" t="s">
        <v>222</v>
      </c>
    </row>
    <row r="62" spans="1:23" x14ac:dyDescent="0.25">
      <c r="A62" t="s">
        <v>235</v>
      </c>
      <c r="B62" t="s">
        <v>236</v>
      </c>
      <c r="C62">
        <v>490348</v>
      </c>
      <c r="D62">
        <v>6048718</v>
      </c>
      <c r="E62">
        <v>21</v>
      </c>
      <c r="F62" t="s">
        <v>25</v>
      </c>
      <c r="G62" t="s">
        <v>218</v>
      </c>
      <c r="H62" t="s">
        <v>136</v>
      </c>
      <c r="I62" t="s">
        <v>219</v>
      </c>
      <c r="J62" t="s">
        <v>220</v>
      </c>
      <c r="K62" t="s">
        <v>193</v>
      </c>
      <c r="L62">
        <v>0.70275449612755303</v>
      </c>
      <c r="N62">
        <v>396</v>
      </c>
      <c r="O62">
        <v>1.081</v>
      </c>
      <c r="P62" t="s">
        <v>237</v>
      </c>
      <c r="Q62">
        <v>2.5889457791347999E-2</v>
      </c>
      <c r="R62" t="s">
        <v>32</v>
      </c>
      <c r="S62" t="s">
        <v>141</v>
      </c>
      <c r="T62">
        <v>1245</v>
      </c>
      <c r="U62" t="s">
        <v>53</v>
      </c>
      <c r="V62" s="3" t="str">
        <f t="shared" si="3"/>
        <v>..\..\Imagery\ScannedGeochron\RbSr\Owen1988Fig3C.jpg</v>
      </c>
      <c r="W62" t="s">
        <v>222</v>
      </c>
    </row>
    <row r="63" spans="1:23" x14ac:dyDescent="0.25">
      <c r="A63" t="s">
        <v>238</v>
      </c>
      <c r="B63" t="s">
        <v>239</v>
      </c>
      <c r="C63">
        <v>489743</v>
      </c>
      <c r="D63">
        <v>6044509</v>
      </c>
      <c r="E63">
        <v>21</v>
      </c>
      <c r="F63" t="s">
        <v>25</v>
      </c>
      <c r="G63" t="s">
        <v>218</v>
      </c>
      <c r="H63" t="s">
        <v>136</v>
      </c>
      <c r="I63" t="s">
        <v>219</v>
      </c>
      <c r="J63" t="s">
        <v>220</v>
      </c>
      <c r="K63" t="s">
        <v>193</v>
      </c>
      <c r="L63">
        <v>0.70292191269577697</v>
      </c>
      <c r="N63">
        <v>370</v>
      </c>
      <c r="O63">
        <v>1.1299999999999999</v>
      </c>
      <c r="P63" t="s">
        <v>240</v>
      </c>
      <c r="Q63">
        <v>2.5889457791347999E-2</v>
      </c>
      <c r="R63" t="s">
        <v>32</v>
      </c>
      <c r="S63" t="s">
        <v>141</v>
      </c>
      <c r="T63">
        <v>1245</v>
      </c>
      <c r="U63" t="s">
        <v>53</v>
      </c>
      <c r="V63" s="3" t="str">
        <f t="shared" si="3"/>
        <v>..\..\Imagery\ScannedGeochron\RbSr\Owen1988Fig3C.jpg</v>
      </c>
      <c r="W63" t="s">
        <v>222</v>
      </c>
    </row>
    <row r="64" spans="1:23" x14ac:dyDescent="0.25">
      <c r="A64" t="s">
        <v>241</v>
      </c>
      <c r="B64" t="s">
        <v>242</v>
      </c>
      <c r="C64">
        <v>485815</v>
      </c>
      <c r="D64">
        <v>6034148</v>
      </c>
      <c r="E64">
        <v>21</v>
      </c>
      <c r="F64" t="s">
        <v>25</v>
      </c>
      <c r="G64" t="s">
        <v>243</v>
      </c>
      <c r="H64" t="s">
        <v>136</v>
      </c>
      <c r="I64" t="s">
        <v>244</v>
      </c>
      <c r="J64" t="s">
        <v>245</v>
      </c>
      <c r="K64" t="s">
        <v>246</v>
      </c>
      <c r="L64">
        <v>0.70228421829826804</v>
      </c>
      <c r="N64">
        <v>123</v>
      </c>
      <c r="O64">
        <v>0.17799999999999999</v>
      </c>
      <c r="P64" t="s">
        <v>247</v>
      </c>
      <c r="Q64">
        <v>2.3706638773775199E-2</v>
      </c>
      <c r="R64" t="s">
        <v>51</v>
      </c>
      <c r="S64" t="s">
        <v>248</v>
      </c>
      <c r="T64">
        <v>1303</v>
      </c>
      <c r="U64" t="s">
        <v>53</v>
      </c>
      <c r="V64" s="3" t="str">
        <f t="shared" ref="V64:V71" si="4">HYPERLINK("..\..\Imagery\ScannedGeochron\RbSr\Owen1985Fig2-11.jpg")</f>
        <v>..\..\Imagery\ScannedGeochron\RbSr\Owen1985Fig2-11.jpg</v>
      </c>
    </row>
    <row r="65" spans="1:22" x14ac:dyDescent="0.25">
      <c r="A65" t="s">
        <v>249</v>
      </c>
      <c r="B65" t="s">
        <v>250</v>
      </c>
      <c r="C65">
        <v>486336</v>
      </c>
      <c r="D65">
        <v>6041652</v>
      </c>
      <c r="E65">
        <v>21</v>
      </c>
      <c r="F65" t="s">
        <v>25</v>
      </c>
      <c r="G65" t="s">
        <v>243</v>
      </c>
      <c r="H65" t="s">
        <v>136</v>
      </c>
      <c r="I65" t="s">
        <v>244</v>
      </c>
      <c r="J65" t="s">
        <v>245</v>
      </c>
      <c r="K65" t="s">
        <v>246</v>
      </c>
      <c r="L65">
        <v>0.70231217553687197</v>
      </c>
      <c r="N65">
        <v>982</v>
      </c>
      <c r="O65">
        <v>7.9000000000000001E-2</v>
      </c>
      <c r="P65" t="s">
        <v>251</v>
      </c>
      <c r="Q65">
        <v>2.3706638773775199E-2</v>
      </c>
      <c r="R65" t="s">
        <v>51</v>
      </c>
      <c r="S65" t="s">
        <v>248</v>
      </c>
      <c r="T65">
        <v>1303</v>
      </c>
      <c r="U65" t="s">
        <v>53</v>
      </c>
      <c r="V65" s="3" t="str">
        <f t="shared" si="4"/>
        <v>..\..\Imagery\ScannedGeochron\RbSr\Owen1985Fig2-11.jpg</v>
      </c>
    </row>
    <row r="66" spans="1:22" x14ac:dyDescent="0.25">
      <c r="A66" t="s">
        <v>252</v>
      </c>
      <c r="B66" t="s">
        <v>253</v>
      </c>
      <c r="C66">
        <v>487476</v>
      </c>
      <c r="D66">
        <v>6045298</v>
      </c>
      <c r="E66">
        <v>21</v>
      </c>
      <c r="F66" t="s">
        <v>25</v>
      </c>
      <c r="G66" t="s">
        <v>243</v>
      </c>
      <c r="H66" t="s">
        <v>136</v>
      </c>
      <c r="I66" t="s">
        <v>244</v>
      </c>
      <c r="J66" t="s">
        <v>245</v>
      </c>
      <c r="K66" t="s">
        <v>246</v>
      </c>
      <c r="L66">
        <v>0.70323930382106103</v>
      </c>
      <c r="N66">
        <v>680</v>
      </c>
      <c r="O66">
        <v>0.376</v>
      </c>
      <c r="P66" t="s">
        <v>254</v>
      </c>
      <c r="Q66">
        <v>2.3706638773775199E-2</v>
      </c>
      <c r="R66" t="s">
        <v>51</v>
      </c>
      <c r="S66" t="s">
        <v>248</v>
      </c>
      <c r="T66">
        <v>1303</v>
      </c>
      <c r="U66" t="s">
        <v>53</v>
      </c>
      <c r="V66" s="3" t="str">
        <f t="shared" si="4"/>
        <v>..\..\Imagery\ScannedGeochron\RbSr\Owen1985Fig2-11.jpg</v>
      </c>
    </row>
    <row r="67" spans="1:22" x14ac:dyDescent="0.25">
      <c r="A67" t="s">
        <v>255</v>
      </c>
      <c r="B67" t="s">
        <v>256</v>
      </c>
      <c r="C67">
        <v>474301</v>
      </c>
      <c r="D67">
        <v>6033347</v>
      </c>
      <c r="E67">
        <v>21</v>
      </c>
      <c r="F67" t="s">
        <v>25</v>
      </c>
      <c r="G67" t="s">
        <v>243</v>
      </c>
      <c r="H67" t="s">
        <v>136</v>
      </c>
      <c r="I67" t="s">
        <v>244</v>
      </c>
      <c r="J67" t="s">
        <v>245</v>
      </c>
      <c r="K67" t="s">
        <v>246</v>
      </c>
      <c r="L67">
        <v>0.70301453737780295</v>
      </c>
      <c r="N67">
        <v>535</v>
      </c>
      <c r="O67">
        <v>0.14499999999999999</v>
      </c>
      <c r="P67" t="s">
        <v>257</v>
      </c>
      <c r="Q67">
        <v>2.3706638773775199E-2</v>
      </c>
      <c r="R67" t="s">
        <v>51</v>
      </c>
      <c r="S67" t="s">
        <v>248</v>
      </c>
      <c r="T67">
        <v>1303</v>
      </c>
      <c r="U67" t="s">
        <v>53</v>
      </c>
      <c r="V67" s="3" t="str">
        <f t="shared" si="4"/>
        <v>..\..\Imagery\ScannedGeochron\RbSr\Owen1985Fig2-11.jpg</v>
      </c>
    </row>
    <row r="68" spans="1:22" x14ac:dyDescent="0.25">
      <c r="A68" t="s">
        <v>258</v>
      </c>
      <c r="B68" t="s">
        <v>259</v>
      </c>
      <c r="C68">
        <v>482704</v>
      </c>
      <c r="D68">
        <v>6044608</v>
      </c>
      <c r="E68">
        <v>21</v>
      </c>
      <c r="F68" t="s">
        <v>25</v>
      </c>
      <c r="G68" t="s">
        <v>243</v>
      </c>
      <c r="H68" t="s">
        <v>136</v>
      </c>
      <c r="I68" t="s">
        <v>244</v>
      </c>
      <c r="J68" t="s">
        <v>245</v>
      </c>
      <c r="K68" t="s">
        <v>246</v>
      </c>
      <c r="L68">
        <v>0.70242189054351301</v>
      </c>
      <c r="N68">
        <v>693</v>
      </c>
      <c r="O68">
        <v>0.378</v>
      </c>
      <c r="P68" t="s">
        <v>260</v>
      </c>
      <c r="Q68">
        <v>2.3706638773775199E-2</v>
      </c>
      <c r="R68" t="s">
        <v>51</v>
      </c>
      <c r="S68" t="s">
        <v>248</v>
      </c>
      <c r="T68">
        <v>1303</v>
      </c>
      <c r="U68" t="s">
        <v>53</v>
      </c>
      <c r="V68" s="3" t="str">
        <f t="shared" si="4"/>
        <v>..\..\Imagery\ScannedGeochron\RbSr\Owen1985Fig2-11.jpg</v>
      </c>
    </row>
    <row r="69" spans="1:22" x14ac:dyDescent="0.25">
      <c r="A69" t="s">
        <v>258</v>
      </c>
      <c r="B69" t="s">
        <v>261</v>
      </c>
      <c r="C69">
        <v>482704</v>
      </c>
      <c r="D69">
        <v>6044608</v>
      </c>
      <c r="E69">
        <v>21</v>
      </c>
      <c r="F69" t="s">
        <v>25</v>
      </c>
      <c r="G69" t="s">
        <v>243</v>
      </c>
      <c r="H69" t="s">
        <v>136</v>
      </c>
      <c r="I69" t="s">
        <v>244</v>
      </c>
      <c r="J69" t="s">
        <v>245</v>
      </c>
      <c r="K69" t="s">
        <v>246</v>
      </c>
      <c r="L69">
        <v>0.70259554365370303</v>
      </c>
      <c r="N69">
        <v>690</v>
      </c>
      <c r="O69">
        <v>0.37</v>
      </c>
      <c r="P69" t="s">
        <v>262</v>
      </c>
      <c r="Q69">
        <v>2.3706638773775199E-2</v>
      </c>
      <c r="R69" t="s">
        <v>51</v>
      </c>
      <c r="S69" t="s">
        <v>248</v>
      </c>
      <c r="T69">
        <v>1303</v>
      </c>
      <c r="U69" t="s">
        <v>34</v>
      </c>
      <c r="V69" s="3" t="str">
        <f t="shared" si="4"/>
        <v>..\..\Imagery\ScannedGeochron\RbSr\Owen1985Fig2-11.jpg</v>
      </c>
    </row>
    <row r="70" spans="1:22" x14ac:dyDescent="0.25">
      <c r="A70" t="s">
        <v>263</v>
      </c>
      <c r="B70" t="s">
        <v>264</v>
      </c>
      <c r="C70">
        <v>487589</v>
      </c>
      <c r="D70">
        <v>6043510</v>
      </c>
      <c r="E70">
        <v>21</v>
      </c>
      <c r="F70" t="s">
        <v>25</v>
      </c>
      <c r="G70" t="s">
        <v>243</v>
      </c>
      <c r="H70" t="s">
        <v>136</v>
      </c>
      <c r="I70" t="s">
        <v>244</v>
      </c>
      <c r="J70" t="s">
        <v>245</v>
      </c>
      <c r="K70" t="s">
        <v>246</v>
      </c>
      <c r="L70">
        <v>0.70255287350042495</v>
      </c>
      <c r="N70">
        <v>273</v>
      </c>
      <c r="O70">
        <v>0.245</v>
      </c>
      <c r="P70" t="s">
        <v>265</v>
      </c>
      <c r="Q70">
        <v>2.3706638773775199E-2</v>
      </c>
      <c r="R70" t="s">
        <v>51</v>
      </c>
      <c r="S70" t="s">
        <v>248</v>
      </c>
      <c r="T70">
        <v>1303</v>
      </c>
      <c r="U70" t="s">
        <v>53</v>
      </c>
      <c r="V70" s="3" t="str">
        <f t="shared" si="4"/>
        <v>..\..\Imagery\ScannedGeochron\RbSr\Owen1985Fig2-11.jpg</v>
      </c>
    </row>
    <row r="71" spans="1:22" x14ac:dyDescent="0.25">
      <c r="A71" t="s">
        <v>266</v>
      </c>
      <c r="B71" t="s">
        <v>267</v>
      </c>
      <c r="C71">
        <v>483084</v>
      </c>
      <c r="D71">
        <v>6043862</v>
      </c>
      <c r="E71">
        <v>21</v>
      </c>
      <c r="F71" t="s">
        <v>25</v>
      </c>
      <c r="G71" t="s">
        <v>243</v>
      </c>
      <c r="H71" t="s">
        <v>136</v>
      </c>
      <c r="I71" t="s">
        <v>244</v>
      </c>
      <c r="J71" t="s">
        <v>245</v>
      </c>
      <c r="K71" t="s">
        <v>246</v>
      </c>
      <c r="L71">
        <v>0.70316967015327803</v>
      </c>
      <c r="N71">
        <v>1108</v>
      </c>
      <c r="O71">
        <v>0.125</v>
      </c>
      <c r="P71" t="s">
        <v>268</v>
      </c>
      <c r="Q71">
        <v>2.3706638773775199E-2</v>
      </c>
      <c r="R71" t="s">
        <v>51</v>
      </c>
      <c r="S71" t="s">
        <v>248</v>
      </c>
      <c r="T71">
        <v>1303</v>
      </c>
      <c r="U71" t="s">
        <v>53</v>
      </c>
      <c r="V71" s="3" t="str">
        <f t="shared" si="4"/>
        <v>..\..\Imagery\ScannedGeochron\RbSr\Owen1985Fig2-11.jpg</v>
      </c>
    </row>
    <row r="72" spans="1:22" x14ac:dyDescent="0.25">
      <c r="A72" t="s">
        <v>269</v>
      </c>
      <c r="B72" t="s">
        <v>270</v>
      </c>
      <c r="C72">
        <v>484555</v>
      </c>
      <c r="D72">
        <v>6037428</v>
      </c>
      <c r="E72">
        <v>21</v>
      </c>
      <c r="F72" t="s">
        <v>25</v>
      </c>
      <c r="G72" t="s">
        <v>271</v>
      </c>
      <c r="H72" t="s">
        <v>136</v>
      </c>
      <c r="I72" t="s">
        <v>272</v>
      </c>
      <c r="J72" t="s">
        <v>273</v>
      </c>
      <c r="K72" t="s">
        <v>274</v>
      </c>
      <c r="L72">
        <v>0.70357386599917904</v>
      </c>
      <c r="N72">
        <v>173</v>
      </c>
      <c r="O72">
        <v>2.2879999999999998</v>
      </c>
      <c r="P72" t="s">
        <v>275</v>
      </c>
      <c r="Q72">
        <v>2.5161334790568601E-2</v>
      </c>
      <c r="R72" t="s">
        <v>51</v>
      </c>
      <c r="S72" t="s">
        <v>141</v>
      </c>
      <c r="T72">
        <v>1246</v>
      </c>
      <c r="U72" t="s">
        <v>53</v>
      </c>
      <c r="V72" s="3" t="str">
        <f t="shared" ref="V72:V82" si="5">HYPERLINK("..\..\Imagery\ScannedGeochron\RbSr\Owen1988Fig3D.jpg")</f>
        <v>..\..\Imagery\ScannedGeochron\RbSr\Owen1988Fig3D.jpg</v>
      </c>
    </row>
    <row r="73" spans="1:22" x14ac:dyDescent="0.25">
      <c r="A73" t="s">
        <v>276</v>
      </c>
      <c r="B73" t="s">
        <v>277</v>
      </c>
      <c r="C73">
        <v>486133</v>
      </c>
      <c r="D73">
        <v>6037826</v>
      </c>
      <c r="E73">
        <v>21</v>
      </c>
      <c r="F73" t="s">
        <v>25</v>
      </c>
      <c r="G73" t="s">
        <v>271</v>
      </c>
      <c r="H73" t="s">
        <v>136</v>
      </c>
      <c r="I73" t="s">
        <v>272</v>
      </c>
      <c r="J73" t="s">
        <v>273</v>
      </c>
      <c r="K73" t="s">
        <v>274</v>
      </c>
      <c r="L73">
        <v>0.70194324300171995</v>
      </c>
      <c r="N73">
        <v>178</v>
      </c>
      <c r="O73">
        <v>2.5150000000000001</v>
      </c>
      <c r="P73" t="s">
        <v>278</v>
      </c>
      <c r="Q73">
        <v>2.5161334790568601E-2</v>
      </c>
      <c r="R73" t="s">
        <v>51</v>
      </c>
      <c r="S73" t="s">
        <v>141</v>
      </c>
      <c r="T73">
        <v>1246</v>
      </c>
      <c r="U73" t="s">
        <v>53</v>
      </c>
      <c r="V73" s="3" t="str">
        <f t="shared" si="5"/>
        <v>..\..\Imagery\ScannedGeochron\RbSr\Owen1988Fig3D.jpg</v>
      </c>
    </row>
    <row r="74" spans="1:22" x14ac:dyDescent="0.25">
      <c r="A74" t="s">
        <v>133</v>
      </c>
      <c r="B74" t="s">
        <v>279</v>
      </c>
      <c r="C74">
        <v>479422</v>
      </c>
      <c r="D74">
        <v>6051171</v>
      </c>
      <c r="E74">
        <v>21</v>
      </c>
      <c r="F74" t="s">
        <v>25</v>
      </c>
      <c r="G74" t="s">
        <v>271</v>
      </c>
      <c r="H74" t="s">
        <v>136</v>
      </c>
      <c r="I74" t="s">
        <v>272</v>
      </c>
      <c r="J74" t="s">
        <v>273</v>
      </c>
      <c r="K74" t="s">
        <v>274</v>
      </c>
      <c r="L74">
        <v>0.70410422973840803</v>
      </c>
      <c r="N74">
        <v>583</v>
      </c>
      <c r="O74">
        <v>0.63700000000000001</v>
      </c>
      <c r="P74" t="s">
        <v>280</v>
      </c>
      <c r="Q74">
        <v>2.5161334790568601E-2</v>
      </c>
      <c r="R74" t="s">
        <v>51</v>
      </c>
      <c r="S74" t="s">
        <v>141</v>
      </c>
      <c r="T74">
        <v>1246</v>
      </c>
      <c r="U74" t="s">
        <v>53</v>
      </c>
      <c r="V74" s="3" t="str">
        <f t="shared" si="5"/>
        <v>..\..\Imagery\ScannedGeochron\RbSr\Owen1988Fig3D.jpg</v>
      </c>
    </row>
    <row r="75" spans="1:22" x14ac:dyDescent="0.25">
      <c r="A75" t="s">
        <v>281</v>
      </c>
      <c r="B75" t="s">
        <v>282</v>
      </c>
      <c r="C75">
        <v>485383</v>
      </c>
      <c r="D75">
        <v>6036993</v>
      </c>
      <c r="E75">
        <v>21</v>
      </c>
      <c r="F75" t="s">
        <v>25</v>
      </c>
      <c r="G75" t="s">
        <v>271</v>
      </c>
      <c r="H75" t="s">
        <v>136</v>
      </c>
      <c r="I75" t="s">
        <v>272</v>
      </c>
      <c r="J75" t="s">
        <v>273</v>
      </c>
      <c r="K75" t="s">
        <v>274</v>
      </c>
      <c r="L75">
        <v>0.70001498735724799</v>
      </c>
      <c r="N75">
        <v>150</v>
      </c>
      <c r="O75">
        <v>3.1859999999999999</v>
      </c>
      <c r="P75" t="s">
        <v>283</v>
      </c>
      <c r="Q75">
        <v>2.5161334790568601E-2</v>
      </c>
      <c r="R75" t="s">
        <v>51</v>
      </c>
      <c r="S75" t="s">
        <v>141</v>
      </c>
      <c r="T75">
        <v>1246</v>
      </c>
      <c r="U75" t="s">
        <v>53</v>
      </c>
      <c r="V75" s="3" t="str">
        <f t="shared" si="5"/>
        <v>..\..\Imagery\ScannedGeochron\RbSr\Owen1988Fig3D.jpg</v>
      </c>
    </row>
    <row r="76" spans="1:22" x14ac:dyDescent="0.25">
      <c r="A76" t="s">
        <v>281</v>
      </c>
      <c r="B76" t="s">
        <v>284</v>
      </c>
      <c r="C76">
        <v>485383</v>
      </c>
      <c r="D76">
        <v>6036993</v>
      </c>
      <c r="E76">
        <v>21</v>
      </c>
      <c r="F76" t="s">
        <v>25</v>
      </c>
      <c r="G76" t="s">
        <v>271</v>
      </c>
      <c r="H76" t="s">
        <v>136</v>
      </c>
      <c r="I76" t="s">
        <v>272</v>
      </c>
      <c r="J76" t="s">
        <v>273</v>
      </c>
      <c r="K76" t="s">
        <v>274</v>
      </c>
      <c r="L76">
        <v>0.70006063269641094</v>
      </c>
      <c r="N76">
        <v>151</v>
      </c>
      <c r="O76">
        <v>3.1819999999999999</v>
      </c>
      <c r="P76" t="s">
        <v>285</v>
      </c>
      <c r="Q76">
        <v>2.5161334790568601E-2</v>
      </c>
      <c r="R76" t="s">
        <v>51</v>
      </c>
      <c r="S76" t="s">
        <v>141</v>
      </c>
      <c r="T76">
        <v>1246</v>
      </c>
      <c r="U76" t="s">
        <v>34</v>
      </c>
      <c r="V76" s="3" t="str">
        <f t="shared" si="5"/>
        <v>..\..\Imagery\ScannedGeochron\RbSr\Owen1988Fig3D.jpg</v>
      </c>
    </row>
    <row r="77" spans="1:22" x14ac:dyDescent="0.25">
      <c r="A77" t="s">
        <v>286</v>
      </c>
      <c r="B77" t="s">
        <v>287</v>
      </c>
      <c r="C77">
        <v>487322</v>
      </c>
      <c r="D77">
        <v>6037654</v>
      </c>
      <c r="E77">
        <v>21</v>
      </c>
      <c r="F77" t="s">
        <v>25</v>
      </c>
      <c r="G77" t="s">
        <v>271</v>
      </c>
      <c r="H77" t="s">
        <v>136</v>
      </c>
      <c r="I77" t="s">
        <v>272</v>
      </c>
      <c r="J77" t="s">
        <v>273</v>
      </c>
      <c r="K77" t="s">
        <v>274</v>
      </c>
      <c r="L77">
        <v>0.70159175652591399</v>
      </c>
      <c r="N77">
        <v>157</v>
      </c>
      <c r="O77">
        <v>3.2989999999999999</v>
      </c>
      <c r="P77" t="s">
        <v>288</v>
      </c>
      <c r="Q77">
        <v>2.5161334790568601E-2</v>
      </c>
      <c r="R77" t="s">
        <v>51</v>
      </c>
      <c r="S77" t="s">
        <v>141</v>
      </c>
      <c r="T77">
        <v>1246</v>
      </c>
      <c r="U77" t="s">
        <v>53</v>
      </c>
      <c r="V77" s="3" t="str">
        <f t="shared" si="5"/>
        <v>..\..\Imagery\ScannedGeochron\RbSr\Owen1988Fig3D.jpg</v>
      </c>
    </row>
    <row r="78" spans="1:22" x14ac:dyDescent="0.25">
      <c r="A78" t="s">
        <v>162</v>
      </c>
      <c r="B78" t="s">
        <v>289</v>
      </c>
      <c r="C78">
        <v>488856</v>
      </c>
      <c r="D78">
        <v>6044763</v>
      </c>
      <c r="E78">
        <v>21</v>
      </c>
      <c r="F78" t="s">
        <v>25</v>
      </c>
      <c r="G78" t="s">
        <v>271</v>
      </c>
      <c r="H78" t="s">
        <v>136</v>
      </c>
      <c r="I78" t="s">
        <v>272</v>
      </c>
      <c r="J78" t="s">
        <v>273</v>
      </c>
      <c r="K78" t="s">
        <v>274</v>
      </c>
      <c r="L78">
        <v>0.702247299806114</v>
      </c>
      <c r="N78">
        <v>303</v>
      </c>
      <c r="O78">
        <v>1.9630000000000001</v>
      </c>
      <c r="P78" t="s">
        <v>290</v>
      </c>
      <c r="Q78">
        <v>2.5161334790568601E-2</v>
      </c>
      <c r="R78" t="s">
        <v>51</v>
      </c>
      <c r="S78" t="s">
        <v>141</v>
      </c>
      <c r="T78">
        <v>1246</v>
      </c>
      <c r="U78" t="s">
        <v>53</v>
      </c>
      <c r="V78" s="3" t="str">
        <f t="shared" si="5"/>
        <v>..\..\Imagery\ScannedGeochron\RbSr\Owen1988Fig3D.jpg</v>
      </c>
    </row>
    <row r="79" spans="1:22" x14ac:dyDescent="0.25">
      <c r="A79" t="s">
        <v>291</v>
      </c>
      <c r="B79" t="s">
        <v>292</v>
      </c>
      <c r="C79">
        <v>484755</v>
      </c>
      <c r="D79">
        <v>6037287</v>
      </c>
      <c r="E79">
        <v>21</v>
      </c>
      <c r="F79" t="s">
        <v>25</v>
      </c>
      <c r="G79" t="s">
        <v>271</v>
      </c>
      <c r="H79" t="s">
        <v>136</v>
      </c>
      <c r="I79" t="s">
        <v>272</v>
      </c>
      <c r="J79" t="s">
        <v>273</v>
      </c>
      <c r="K79" t="s">
        <v>274</v>
      </c>
      <c r="L79">
        <v>0.70068368869345898</v>
      </c>
      <c r="N79">
        <v>104</v>
      </c>
      <c r="O79">
        <v>4.0990000000000002</v>
      </c>
      <c r="P79" t="s">
        <v>293</v>
      </c>
      <c r="Q79">
        <v>2.5161334790568601E-2</v>
      </c>
      <c r="R79" t="s">
        <v>51</v>
      </c>
      <c r="S79" t="s">
        <v>141</v>
      </c>
      <c r="T79">
        <v>1246</v>
      </c>
      <c r="U79" t="s">
        <v>53</v>
      </c>
      <c r="V79" s="3" t="str">
        <f t="shared" si="5"/>
        <v>..\..\Imagery\ScannedGeochron\RbSr\Owen1988Fig3D.jpg</v>
      </c>
    </row>
    <row r="80" spans="1:22" x14ac:dyDescent="0.25">
      <c r="A80" t="s">
        <v>291</v>
      </c>
      <c r="B80" t="s">
        <v>294</v>
      </c>
      <c r="C80">
        <v>484755</v>
      </c>
      <c r="D80">
        <v>6037287</v>
      </c>
      <c r="E80">
        <v>21</v>
      </c>
      <c r="F80" t="s">
        <v>25</v>
      </c>
      <c r="G80" t="s">
        <v>271</v>
      </c>
      <c r="H80" t="s">
        <v>136</v>
      </c>
      <c r="I80" t="s">
        <v>272</v>
      </c>
      <c r="J80" t="s">
        <v>273</v>
      </c>
      <c r="K80" t="s">
        <v>274</v>
      </c>
      <c r="L80">
        <v>0.70096030204136495</v>
      </c>
      <c r="N80">
        <v>104</v>
      </c>
      <c r="O80">
        <v>4.0890000000000004</v>
      </c>
      <c r="P80" t="s">
        <v>295</v>
      </c>
      <c r="Q80">
        <v>2.5161334790568601E-2</v>
      </c>
      <c r="R80" t="s">
        <v>51</v>
      </c>
      <c r="S80" t="s">
        <v>141</v>
      </c>
      <c r="T80">
        <v>1246</v>
      </c>
      <c r="U80" t="s">
        <v>34</v>
      </c>
      <c r="V80" s="3" t="str">
        <f t="shared" si="5"/>
        <v>..\..\Imagery\ScannedGeochron\RbSr\Owen1988Fig3D.jpg</v>
      </c>
    </row>
    <row r="81" spans="1:22" x14ac:dyDescent="0.25">
      <c r="A81" t="s">
        <v>296</v>
      </c>
      <c r="B81" t="s">
        <v>297</v>
      </c>
      <c r="C81">
        <v>478580</v>
      </c>
      <c r="D81">
        <v>6034952</v>
      </c>
      <c r="E81">
        <v>21</v>
      </c>
      <c r="F81" t="s">
        <v>25</v>
      </c>
      <c r="G81" t="s">
        <v>271</v>
      </c>
      <c r="H81" t="s">
        <v>136</v>
      </c>
      <c r="I81" t="s">
        <v>272</v>
      </c>
      <c r="J81" t="s">
        <v>273</v>
      </c>
      <c r="K81" t="s">
        <v>274</v>
      </c>
      <c r="L81">
        <v>0.70379723800945404</v>
      </c>
      <c r="N81">
        <v>620</v>
      </c>
      <c r="O81">
        <v>0.45100000000000001</v>
      </c>
      <c r="P81" t="s">
        <v>298</v>
      </c>
      <c r="Q81">
        <v>2.5161334790568601E-2</v>
      </c>
      <c r="R81" t="s">
        <v>51</v>
      </c>
      <c r="S81" t="s">
        <v>141</v>
      </c>
      <c r="T81">
        <v>1246</v>
      </c>
      <c r="U81" t="s">
        <v>53</v>
      </c>
      <c r="V81" s="3" t="str">
        <f t="shared" si="5"/>
        <v>..\..\Imagery\ScannedGeochron\RbSr\Owen1988Fig3D.jpg</v>
      </c>
    </row>
    <row r="82" spans="1:22" x14ac:dyDescent="0.25">
      <c r="A82" t="s">
        <v>144</v>
      </c>
      <c r="B82" t="s">
        <v>299</v>
      </c>
      <c r="C82">
        <v>479579</v>
      </c>
      <c r="D82">
        <v>6050900</v>
      </c>
      <c r="E82">
        <v>21</v>
      </c>
      <c r="F82" t="s">
        <v>25</v>
      </c>
      <c r="G82" t="s">
        <v>271</v>
      </c>
      <c r="H82" t="s">
        <v>136</v>
      </c>
      <c r="I82" t="s">
        <v>272</v>
      </c>
      <c r="J82" t="s">
        <v>273</v>
      </c>
      <c r="K82" t="s">
        <v>274</v>
      </c>
      <c r="L82">
        <v>0.70313978323932302</v>
      </c>
      <c r="N82">
        <v>579</v>
      </c>
      <c r="O82">
        <v>0.52200000000000002</v>
      </c>
      <c r="P82" t="s">
        <v>300</v>
      </c>
      <c r="Q82">
        <v>2.5161334790568601E-2</v>
      </c>
      <c r="R82" t="s">
        <v>51</v>
      </c>
      <c r="S82" t="s">
        <v>141</v>
      </c>
      <c r="T82">
        <v>1246</v>
      </c>
      <c r="U82" t="s">
        <v>53</v>
      </c>
      <c r="V82" s="3" t="str">
        <f t="shared" si="5"/>
        <v>..\..\Imagery\ScannedGeochron\RbSr\Owen1988Fig3D.jpg</v>
      </c>
    </row>
    <row r="83" spans="1:22" x14ac:dyDescent="0.25">
      <c r="A83" t="s">
        <v>301</v>
      </c>
      <c r="B83" t="s">
        <v>302</v>
      </c>
      <c r="C83">
        <v>503861</v>
      </c>
      <c r="D83">
        <v>6034515</v>
      </c>
      <c r="E83">
        <v>21</v>
      </c>
      <c r="F83" t="s">
        <v>25</v>
      </c>
      <c r="G83" t="s">
        <v>303</v>
      </c>
      <c r="H83" t="s">
        <v>78</v>
      </c>
      <c r="I83" t="s">
        <v>304</v>
      </c>
      <c r="J83" t="s">
        <v>305</v>
      </c>
      <c r="K83" t="s">
        <v>193</v>
      </c>
      <c r="L83">
        <v>0.70329549126957802</v>
      </c>
      <c r="N83">
        <v>858</v>
      </c>
      <c r="O83">
        <v>0.113</v>
      </c>
      <c r="P83" t="s">
        <v>306</v>
      </c>
      <c r="Q83">
        <v>2.5889457791347999E-2</v>
      </c>
      <c r="R83" t="s">
        <v>51</v>
      </c>
      <c r="S83" t="s">
        <v>141</v>
      </c>
      <c r="T83">
        <v>1244</v>
      </c>
      <c r="U83" t="s">
        <v>53</v>
      </c>
      <c r="V83" s="3" t="str">
        <f t="shared" ref="V83:V90" si="6">HYPERLINK("..\..\Imagery\ScannedGeochron\RbSr\Owen1988Fig3B.jpg")</f>
        <v>..\..\Imagery\ScannedGeochron\RbSr\Owen1988Fig3B.jpg</v>
      </c>
    </row>
    <row r="84" spans="1:22" x14ac:dyDescent="0.25">
      <c r="A84" t="s">
        <v>301</v>
      </c>
      <c r="B84" t="s">
        <v>307</v>
      </c>
      <c r="C84">
        <v>503861</v>
      </c>
      <c r="D84">
        <v>6034515</v>
      </c>
      <c r="E84">
        <v>21</v>
      </c>
      <c r="F84" t="s">
        <v>25</v>
      </c>
      <c r="G84" t="s">
        <v>303</v>
      </c>
      <c r="H84" t="s">
        <v>78</v>
      </c>
      <c r="I84" t="s">
        <v>304</v>
      </c>
      <c r="J84" t="s">
        <v>305</v>
      </c>
      <c r="K84" t="s">
        <v>193</v>
      </c>
      <c r="L84">
        <v>0.70322093343841197</v>
      </c>
      <c r="N84">
        <v>860</v>
      </c>
      <c r="O84">
        <v>0.11700000000000001</v>
      </c>
      <c r="P84" t="s">
        <v>308</v>
      </c>
      <c r="Q84">
        <v>2.5889457791347999E-2</v>
      </c>
      <c r="R84" t="s">
        <v>51</v>
      </c>
      <c r="S84" t="s">
        <v>141</v>
      </c>
      <c r="T84">
        <v>1244</v>
      </c>
      <c r="U84" t="s">
        <v>34</v>
      </c>
      <c r="V84" s="3" t="str">
        <f t="shared" si="6"/>
        <v>..\..\Imagery\ScannedGeochron\RbSr\Owen1988Fig3B.jpg</v>
      </c>
    </row>
    <row r="85" spans="1:22" x14ac:dyDescent="0.25">
      <c r="A85" t="s">
        <v>301</v>
      </c>
      <c r="B85" t="s">
        <v>309</v>
      </c>
      <c r="C85">
        <v>503861</v>
      </c>
      <c r="D85">
        <v>6034515</v>
      </c>
      <c r="E85">
        <v>21</v>
      </c>
      <c r="F85" t="s">
        <v>25</v>
      </c>
      <c r="G85" t="s">
        <v>303</v>
      </c>
      <c r="H85" t="s">
        <v>78</v>
      </c>
      <c r="I85" t="s">
        <v>304</v>
      </c>
      <c r="J85" t="s">
        <v>305</v>
      </c>
      <c r="K85" t="s">
        <v>193</v>
      </c>
      <c r="L85">
        <v>0.70326168977302805</v>
      </c>
      <c r="N85">
        <v>585</v>
      </c>
      <c r="O85">
        <v>0.35</v>
      </c>
      <c r="P85" t="s">
        <v>310</v>
      </c>
      <c r="Q85">
        <v>2.5889457791347999E-2</v>
      </c>
      <c r="R85" t="s">
        <v>51</v>
      </c>
      <c r="S85" t="s">
        <v>141</v>
      </c>
      <c r="T85">
        <v>1244</v>
      </c>
      <c r="U85" t="s">
        <v>34</v>
      </c>
      <c r="V85" s="3" t="str">
        <f t="shared" si="6"/>
        <v>..\..\Imagery\ScannedGeochron\RbSr\Owen1988Fig3B.jpg</v>
      </c>
    </row>
    <row r="86" spans="1:22" x14ac:dyDescent="0.25">
      <c r="A86" t="s">
        <v>311</v>
      </c>
      <c r="B86" t="s">
        <v>312</v>
      </c>
      <c r="C86">
        <v>480649</v>
      </c>
      <c r="D86">
        <v>6035388</v>
      </c>
      <c r="E86">
        <v>21</v>
      </c>
      <c r="F86" t="s">
        <v>25</v>
      </c>
      <c r="G86" t="s">
        <v>303</v>
      </c>
      <c r="H86" t="s">
        <v>78</v>
      </c>
      <c r="I86" t="s">
        <v>304</v>
      </c>
      <c r="J86" t="s">
        <v>305</v>
      </c>
      <c r="K86" t="s">
        <v>193</v>
      </c>
      <c r="L86">
        <v>0.70307136418569005</v>
      </c>
      <c r="N86">
        <v>488</v>
      </c>
      <c r="O86">
        <v>0.72699999999999998</v>
      </c>
      <c r="P86" t="s">
        <v>313</v>
      </c>
      <c r="Q86">
        <v>2.5889457791347999E-2</v>
      </c>
      <c r="R86" t="s">
        <v>51</v>
      </c>
      <c r="S86" t="s">
        <v>141</v>
      </c>
      <c r="T86">
        <v>1244</v>
      </c>
      <c r="U86" t="s">
        <v>53</v>
      </c>
      <c r="V86" s="3" t="str">
        <f t="shared" si="6"/>
        <v>..\..\Imagery\ScannedGeochron\RbSr\Owen1988Fig3B.jpg</v>
      </c>
    </row>
    <row r="87" spans="1:22" x14ac:dyDescent="0.25">
      <c r="A87" t="s">
        <v>311</v>
      </c>
      <c r="B87" t="s">
        <v>314</v>
      </c>
      <c r="C87">
        <v>480649</v>
      </c>
      <c r="D87">
        <v>6035388</v>
      </c>
      <c r="E87">
        <v>21</v>
      </c>
      <c r="F87" t="s">
        <v>25</v>
      </c>
      <c r="G87" t="s">
        <v>303</v>
      </c>
      <c r="H87" t="s">
        <v>78</v>
      </c>
      <c r="I87" t="s">
        <v>304</v>
      </c>
      <c r="J87" t="s">
        <v>305</v>
      </c>
      <c r="K87" t="s">
        <v>193</v>
      </c>
      <c r="L87">
        <v>0.70294836418568996</v>
      </c>
      <c r="N87">
        <v>490</v>
      </c>
      <c r="O87">
        <v>0.72699999999999998</v>
      </c>
      <c r="P87" t="s">
        <v>315</v>
      </c>
      <c r="Q87">
        <v>2.5889457791347999E-2</v>
      </c>
      <c r="R87" t="s">
        <v>51</v>
      </c>
      <c r="S87" t="s">
        <v>141</v>
      </c>
      <c r="T87">
        <v>1244</v>
      </c>
      <c r="U87" t="s">
        <v>34</v>
      </c>
      <c r="V87" s="3" t="str">
        <f t="shared" si="6"/>
        <v>..\..\Imagery\ScannedGeochron\RbSr\Owen1988Fig3B.jpg</v>
      </c>
    </row>
    <row r="88" spans="1:22" x14ac:dyDescent="0.25">
      <c r="A88" t="s">
        <v>316</v>
      </c>
      <c r="B88" t="s">
        <v>317</v>
      </c>
      <c r="C88">
        <v>501933</v>
      </c>
      <c r="D88">
        <v>6036106</v>
      </c>
      <c r="E88">
        <v>21</v>
      </c>
      <c r="F88" t="s">
        <v>25</v>
      </c>
      <c r="G88" t="s">
        <v>303</v>
      </c>
      <c r="H88" t="s">
        <v>78</v>
      </c>
      <c r="I88" t="s">
        <v>304</v>
      </c>
      <c r="J88" t="s">
        <v>305</v>
      </c>
      <c r="K88" t="s">
        <v>193</v>
      </c>
      <c r="L88">
        <v>0.70561162111096198</v>
      </c>
      <c r="N88">
        <v>376</v>
      </c>
      <c r="O88">
        <v>0.66600000000000004</v>
      </c>
      <c r="P88" t="s">
        <v>318</v>
      </c>
      <c r="Q88">
        <v>2.5889457791347999E-2</v>
      </c>
      <c r="R88" t="s">
        <v>51</v>
      </c>
      <c r="S88" t="s">
        <v>141</v>
      </c>
      <c r="T88">
        <v>1244</v>
      </c>
      <c r="U88" t="s">
        <v>53</v>
      </c>
      <c r="V88" s="3" t="str">
        <f t="shared" si="6"/>
        <v>..\..\Imagery\ScannedGeochron\RbSr\Owen1988Fig3B.jpg</v>
      </c>
    </row>
    <row r="89" spans="1:22" x14ac:dyDescent="0.25">
      <c r="A89" t="s">
        <v>319</v>
      </c>
      <c r="B89" t="s">
        <v>320</v>
      </c>
      <c r="C89">
        <v>502989</v>
      </c>
      <c r="D89">
        <v>6036852</v>
      </c>
      <c r="E89">
        <v>21</v>
      </c>
      <c r="F89" t="s">
        <v>25</v>
      </c>
      <c r="G89" t="s">
        <v>303</v>
      </c>
      <c r="H89" t="s">
        <v>78</v>
      </c>
      <c r="I89" t="s">
        <v>304</v>
      </c>
      <c r="J89" t="s">
        <v>305</v>
      </c>
      <c r="K89" t="s">
        <v>193</v>
      </c>
      <c r="L89">
        <v>0.702995303925537</v>
      </c>
      <c r="N89">
        <v>765</v>
      </c>
      <c r="O89">
        <v>0.247</v>
      </c>
      <c r="P89" t="s">
        <v>321</v>
      </c>
      <c r="Q89">
        <v>2.5889457791347999E-2</v>
      </c>
      <c r="R89" t="s">
        <v>51</v>
      </c>
      <c r="S89" t="s">
        <v>141</v>
      </c>
      <c r="T89">
        <v>1244</v>
      </c>
      <c r="U89" t="s">
        <v>53</v>
      </c>
      <c r="V89" s="3" t="str">
        <f t="shared" si="6"/>
        <v>..\..\Imagery\ScannedGeochron\RbSr\Owen1988Fig3B.jpg</v>
      </c>
    </row>
    <row r="90" spans="1:22" x14ac:dyDescent="0.25">
      <c r="A90" t="s">
        <v>322</v>
      </c>
      <c r="B90" t="s">
        <v>323</v>
      </c>
      <c r="C90">
        <v>478763</v>
      </c>
      <c r="D90">
        <v>6036064</v>
      </c>
      <c r="E90">
        <v>21</v>
      </c>
      <c r="F90" t="s">
        <v>25</v>
      </c>
      <c r="G90" t="s">
        <v>303</v>
      </c>
      <c r="H90" t="s">
        <v>78</v>
      </c>
      <c r="I90" t="s">
        <v>304</v>
      </c>
      <c r="J90" t="s">
        <v>305</v>
      </c>
      <c r="K90" t="s">
        <v>193</v>
      </c>
      <c r="L90">
        <v>0.70314400813976596</v>
      </c>
      <c r="N90">
        <v>938</v>
      </c>
      <c r="O90">
        <v>0.18099999999999999</v>
      </c>
      <c r="P90" t="s">
        <v>324</v>
      </c>
      <c r="Q90">
        <v>2.5889457791347999E-2</v>
      </c>
      <c r="R90" t="s">
        <v>51</v>
      </c>
      <c r="S90" t="s">
        <v>141</v>
      </c>
      <c r="T90">
        <v>1244</v>
      </c>
      <c r="U90" t="s">
        <v>53</v>
      </c>
      <c r="V90" s="3" t="str">
        <f t="shared" si="6"/>
        <v>..\..\Imagery\ScannedGeochron\RbSr\Owen1988Fig3B.jpg</v>
      </c>
    </row>
    <row r="91" spans="1:22" x14ac:dyDescent="0.25">
      <c r="A91" t="s">
        <v>325</v>
      </c>
      <c r="B91" t="s">
        <v>325</v>
      </c>
      <c r="C91">
        <v>497682</v>
      </c>
      <c r="D91">
        <v>6036974</v>
      </c>
      <c r="E91">
        <v>21</v>
      </c>
      <c r="F91" t="s">
        <v>25</v>
      </c>
      <c r="G91" t="s">
        <v>326</v>
      </c>
      <c r="H91" t="s">
        <v>78</v>
      </c>
      <c r="I91" t="s">
        <v>327</v>
      </c>
      <c r="J91" t="s">
        <v>328</v>
      </c>
      <c r="K91" t="s">
        <v>193</v>
      </c>
      <c r="L91">
        <v>0.70276487199694704</v>
      </c>
      <c r="O91">
        <v>0.22500000000000001</v>
      </c>
      <c r="P91" t="s">
        <v>329</v>
      </c>
      <c r="Q91">
        <v>2.5889457791347999E-2</v>
      </c>
      <c r="R91" t="s">
        <v>51</v>
      </c>
      <c r="S91" t="s">
        <v>141</v>
      </c>
      <c r="T91">
        <v>1243</v>
      </c>
      <c r="U91" t="s">
        <v>53</v>
      </c>
      <c r="V91" s="3" t="str">
        <f t="shared" ref="V91:V98" si="7">HYPERLINK("..\..\Imagery\ScannedGeochron\RbSr\Owen1988Fig3A.jpg")</f>
        <v>..\..\Imagery\ScannedGeochron\RbSr\Owen1988Fig3A.jpg</v>
      </c>
    </row>
    <row r="92" spans="1:22" x14ac:dyDescent="0.25">
      <c r="A92" t="s">
        <v>330</v>
      </c>
      <c r="B92" t="s">
        <v>331</v>
      </c>
      <c r="C92">
        <v>506691</v>
      </c>
      <c r="D92">
        <v>6034501</v>
      </c>
      <c r="E92">
        <v>21</v>
      </c>
      <c r="F92" t="s">
        <v>25</v>
      </c>
      <c r="G92" t="s">
        <v>326</v>
      </c>
      <c r="H92" t="s">
        <v>78</v>
      </c>
      <c r="I92" t="s">
        <v>327</v>
      </c>
      <c r="J92" t="s">
        <v>328</v>
      </c>
      <c r="K92" t="s">
        <v>193</v>
      </c>
      <c r="L92">
        <v>0.70968596757366098</v>
      </c>
      <c r="N92">
        <v>142</v>
      </c>
      <c r="O92">
        <v>2.5960000000000001</v>
      </c>
      <c r="P92" t="s">
        <v>332</v>
      </c>
      <c r="Q92">
        <v>2.5889457791347999E-2</v>
      </c>
      <c r="R92" t="s">
        <v>51</v>
      </c>
      <c r="S92" t="s">
        <v>141</v>
      </c>
      <c r="T92">
        <v>1243</v>
      </c>
      <c r="U92" t="s">
        <v>53</v>
      </c>
      <c r="V92" s="3" t="str">
        <f t="shared" si="7"/>
        <v>..\..\Imagery\ScannedGeochron\RbSr\Owen1988Fig3A.jpg</v>
      </c>
    </row>
    <row r="93" spans="1:22" x14ac:dyDescent="0.25">
      <c r="A93" t="s">
        <v>333</v>
      </c>
      <c r="B93" t="s">
        <v>334</v>
      </c>
      <c r="C93">
        <v>507465</v>
      </c>
      <c r="D93">
        <v>6034093</v>
      </c>
      <c r="E93">
        <v>21</v>
      </c>
      <c r="F93" t="s">
        <v>25</v>
      </c>
      <c r="G93" t="s">
        <v>326</v>
      </c>
      <c r="H93" t="s">
        <v>78</v>
      </c>
      <c r="I93" t="s">
        <v>327</v>
      </c>
      <c r="J93" t="s">
        <v>328</v>
      </c>
      <c r="K93" t="s">
        <v>193</v>
      </c>
      <c r="L93">
        <v>0.71046580701154305</v>
      </c>
      <c r="N93">
        <v>137</v>
      </c>
      <c r="O93">
        <v>2.097</v>
      </c>
      <c r="P93" t="s">
        <v>335</v>
      </c>
      <c r="Q93">
        <v>2.5889457791347999E-2</v>
      </c>
      <c r="R93" t="s">
        <v>51</v>
      </c>
      <c r="S93" t="s">
        <v>141</v>
      </c>
      <c r="T93">
        <v>1243</v>
      </c>
      <c r="U93" t="s">
        <v>53</v>
      </c>
      <c r="V93" s="3" t="str">
        <f t="shared" si="7"/>
        <v>..\..\Imagery\ScannedGeochron\RbSr\Owen1988Fig3A.jpg</v>
      </c>
    </row>
    <row r="94" spans="1:22" x14ac:dyDescent="0.25">
      <c r="A94" t="s">
        <v>333</v>
      </c>
      <c r="B94" t="s">
        <v>336</v>
      </c>
      <c r="C94">
        <v>507465</v>
      </c>
      <c r="D94">
        <v>6034093</v>
      </c>
      <c r="E94">
        <v>21</v>
      </c>
      <c r="F94" t="s">
        <v>25</v>
      </c>
      <c r="G94" t="s">
        <v>326</v>
      </c>
      <c r="H94" t="s">
        <v>78</v>
      </c>
      <c r="I94" t="s">
        <v>327</v>
      </c>
      <c r="J94" t="s">
        <v>328</v>
      </c>
      <c r="K94" t="s">
        <v>193</v>
      </c>
      <c r="L94">
        <v>0.71015557568688203</v>
      </c>
      <c r="O94">
        <v>2.113</v>
      </c>
      <c r="P94" t="s">
        <v>337</v>
      </c>
      <c r="Q94">
        <v>2.5889457791347999E-2</v>
      </c>
      <c r="R94" t="s">
        <v>51</v>
      </c>
      <c r="S94" t="s">
        <v>141</v>
      </c>
      <c r="T94">
        <v>1243</v>
      </c>
      <c r="U94" t="s">
        <v>34</v>
      </c>
      <c r="V94" s="3" t="str">
        <f t="shared" si="7"/>
        <v>..\..\Imagery\ScannedGeochron\RbSr\Owen1988Fig3A.jpg</v>
      </c>
    </row>
    <row r="95" spans="1:22" x14ac:dyDescent="0.25">
      <c r="A95" t="s">
        <v>338</v>
      </c>
      <c r="B95" t="s">
        <v>339</v>
      </c>
      <c r="C95">
        <v>482000</v>
      </c>
      <c r="D95">
        <v>6035268</v>
      </c>
      <c r="E95">
        <v>21</v>
      </c>
      <c r="F95" t="s">
        <v>25</v>
      </c>
      <c r="G95" t="s">
        <v>326</v>
      </c>
      <c r="H95" t="s">
        <v>78</v>
      </c>
      <c r="I95" t="s">
        <v>327</v>
      </c>
      <c r="J95" t="s">
        <v>328</v>
      </c>
      <c r="K95" t="s">
        <v>246</v>
      </c>
      <c r="L95">
        <v>0.70269210817958405</v>
      </c>
      <c r="N95">
        <v>349</v>
      </c>
      <c r="O95">
        <v>1.177</v>
      </c>
      <c r="P95" t="s">
        <v>340</v>
      </c>
      <c r="Q95">
        <v>2.5889457791347999E-2</v>
      </c>
      <c r="R95" t="s">
        <v>51</v>
      </c>
      <c r="S95" t="s">
        <v>141</v>
      </c>
      <c r="T95">
        <v>1243</v>
      </c>
      <c r="U95" t="s">
        <v>53</v>
      </c>
      <c r="V95" s="3" t="str">
        <f t="shared" si="7"/>
        <v>..\..\Imagery\ScannedGeochron\RbSr\Owen1988Fig3A.jpg</v>
      </c>
    </row>
    <row r="96" spans="1:22" x14ac:dyDescent="0.25">
      <c r="A96" t="s">
        <v>341</v>
      </c>
      <c r="B96" t="s">
        <v>342</v>
      </c>
      <c r="C96">
        <v>493431</v>
      </c>
      <c r="D96">
        <v>6029039</v>
      </c>
      <c r="E96">
        <v>21</v>
      </c>
      <c r="F96" t="s">
        <v>25</v>
      </c>
      <c r="G96" t="s">
        <v>326</v>
      </c>
      <c r="H96" t="s">
        <v>78</v>
      </c>
      <c r="I96" t="s">
        <v>327</v>
      </c>
      <c r="J96" t="s">
        <v>328</v>
      </c>
      <c r="K96" t="s">
        <v>193</v>
      </c>
      <c r="L96">
        <v>0.70754899829439299</v>
      </c>
      <c r="N96">
        <v>149</v>
      </c>
      <c r="O96">
        <v>2.5419999999999998</v>
      </c>
      <c r="P96" t="s">
        <v>343</v>
      </c>
      <c r="Q96">
        <v>2.5889457791347999E-2</v>
      </c>
      <c r="R96" t="s">
        <v>51</v>
      </c>
      <c r="S96" t="s">
        <v>141</v>
      </c>
      <c r="T96">
        <v>1243</v>
      </c>
      <c r="U96" t="s">
        <v>53</v>
      </c>
      <c r="V96" s="3" t="str">
        <f t="shared" si="7"/>
        <v>..\..\Imagery\ScannedGeochron\RbSr\Owen1988Fig3A.jpg</v>
      </c>
    </row>
    <row r="97" spans="1:23" x14ac:dyDescent="0.25">
      <c r="A97" t="s">
        <v>344</v>
      </c>
      <c r="B97" t="s">
        <v>345</v>
      </c>
      <c r="C97">
        <v>498667</v>
      </c>
      <c r="D97">
        <v>6036810</v>
      </c>
      <c r="E97">
        <v>21</v>
      </c>
      <c r="F97" t="s">
        <v>25</v>
      </c>
      <c r="G97" t="s">
        <v>326</v>
      </c>
      <c r="H97" t="s">
        <v>78</v>
      </c>
      <c r="I97" t="s">
        <v>327</v>
      </c>
      <c r="J97" t="s">
        <v>328</v>
      </c>
      <c r="K97" t="s">
        <v>193</v>
      </c>
      <c r="L97">
        <v>0.70349368163326198</v>
      </c>
      <c r="N97">
        <v>571</v>
      </c>
      <c r="O97">
        <v>0.16900000000000001</v>
      </c>
      <c r="P97" t="s">
        <v>346</v>
      </c>
      <c r="Q97">
        <v>2.5889457791347999E-2</v>
      </c>
      <c r="R97" t="s">
        <v>51</v>
      </c>
      <c r="S97" t="s">
        <v>141</v>
      </c>
      <c r="T97">
        <v>1243</v>
      </c>
      <c r="U97" t="s">
        <v>53</v>
      </c>
      <c r="V97" s="3" t="str">
        <f t="shared" si="7"/>
        <v>..\..\Imagery\ScannedGeochron\RbSr\Owen1988Fig3A.jpg</v>
      </c>
    </row>
    <row r="98" spans="1:23" x14ac:dyDescent="0.25">
      <c r="A98" t="s">
        <v>347</v>
      </c>
      <c r="B98" t="s">
        <v>348</v>
      </c>
      <c r="C98">
        <v>463541</v>
      </c>
      <c r="D98">
        <v>6056589</v>
      </c>
      <c r="E98">
        <v>21</v>
      </c>
      <c r="F98" t="s">
        <v>25</v>
      </c>
      <c r="G98" t="s">
        <v>326</v>
      </c>
      <c r="H98" t="s">
        <v>78</v>
      </c>
      <c r="I98" t="s">
        <v>327</v>
      </c>
      <c r="J98" t="s">
        <v>328</v>
      </c>
      <c r="K98" t="s">
        <v>193</v>
      </c>
      <c r="L98">
        <v>0.70237157411069795</v>
      </c>
      <c r="N98">
        <v>835</v>
      </c>
      <c r="O98">
        <v>0.35799999999999998</v>
      </c>
      <c r="P98" t="s">
        <v>349</v>
      </c>
      <c r="Q98">
        <v>2.5889457791347999E-2</v>
      </c>
      <c r="R98" t="s">
        <v>51</v>
      </c>
      <c r="S98" t="s">
        <v>141</v>
      </c>
      <c r="T98">
        <v>1243</v>
      </c>
      <c r="U98" t="s">
        <v>53</v>
      </c>
      <c r="V98" s="3" t="str">
        <f t="shared" si="7"/>
        <v>..\..\Imagery\ScannedGeochron\RbSr\Owen1988Fig3A.jpg</v>
      </c>
    </row>
    <row r="99" spans="1:23" x14ac:dyDescent="0.25">
      <c r="A99" t="s">
        <v>350</v>
      </c>
      <c r="B99" t="s">
        <v>351</v>
      </c>
      <c r="C99">
        <v>516483</v>
      </c>
      <c r="D99">
        <v>5895068</v>
      </c>
      <c r="E99">
        <v>21</v>
      </c>
      <c r="F99" t="s">
        <v>25</v>
      </c>
      <c r="G99" t="s">
        <v>352</v>
      </c>
      <c r="H99" t="s">
        <v>199</v>
      </c>
      <c r="I99" t="s">
        <v>353</v>
      </c>
      <c r="J99" t="s">
        <v>354</v>
      </c>
      <c r="K99" t="s">
        <v>193</v>
      </c>
      <c r="L99">
        <v>0.701325968229358</v>
      </c>
      <c r="M99">
        <v>117</v>
      </c>
      <c r="N99">
        <v>369</v>
      </c>
      <c r="O99">
        <v>0.91520000000000001</v>
      </c>
      <c r="P99" t="s">
        <v>355</v>
      </c>
      <c r="Q99">
        <v>2.5889457791347999E-2</v>
      </c>
      <c r="R99" t="s">
        <v>51</v>
      </c>
      <c r="S99" t="s">
        <v>203</v>
      </c>
      <c r="T99">
        <v>1273</v>
      </c>
      <c r="U99" t="s">
        <v>53</v>
      </c>
      <c r="V99" s="3" t="str">
        <f t="shared" ref="V99:V107" si="8">HYPERLINK("..\..\Imagery\ScannedGeochron\RbSr\Prev1990Fig3.jpg")</f>
        <v>..\..\Imagery\ScannedGeochron\RbSr\Prev1990Fig3.jpg</v>
      </c>
    </row>
    <row r="100" spans="1:23" x14ac:dyDescent="0.25">
      <c r="A100" t="s">
        <v>350</v>
      </c>
      <c r="B100" t="s">
        <v>356</v>
      </c>
      <c r="C100">
        <v>516483</v>
      </c>
      <c r="D100">
        <v>5895068</v>
      </c>
      <c r="E100">
        <v>21</v>
      </c>
      <c r="F100" t="s">
        <v>25</v>
      </c>
      <c r="G100" t="s">
        <v>352</v>
      </c>
      <c r="H100" t="s">
        <v>199</v>
      </c>
      <c r="I100" t="s">
        <v>353</v>
      </c>
      <c r="J100" t="s">
        <v>354</v>
      </c>
      <c r="K100" t="s">
        <v>193</v>
      </c>
      <c r="L100">
        <v>0.70154123539487501</v>
      </c>
      <c r="M100">
        <v>105</v>
      </c>
      <c r="N100">
        <v>363</v>
      </c>
      <c r="O100">
        <v>0.83620000000000005</v>
      </c>
      <c r="P100" t="s">
        <v>357</v>
      </c>
      <c r="Q100">
        <v>2.5889457791347999E-2</v>
      </c>
      <c r="R100" t="s">
        <v>51</v>
      </c>
      <c r="S100" t="s">
        <v>203</v>
      </c>
      <c r="T100">
        <v>1273</v>
      </c>
      <c r="U100" t="s">
        <v>34</v>
      </c>
      <c r="V100" s="3" t="str">
        <f t="shared" si="8"/>
        <v>..\..\Imagery\ScannedGeochron\RbSr\Prev1990Fig3.jpg</v>
      </c>
    </row>
    <row r="101" spans="1:23" x14ac:dyDescent="0.25">
      <c r="A101" t="s">
        <v>358</v>
      </c>
      <c r="B101" t="s">
        <v>359</v>
      </c>
      <c r="C101">
        <v>521709</v>
      </c>
      <c r="D101">
        <v>5900339</v>
      </c>
      <c r="E101">
        <v>21</v>
      </c>
      <c r="F101" t="s">
        <v>25</v>
      </c>
      <c r="G101" t="s">
        <v>352</v>
      </c>
      <c r="H101" t="s">
        <v>199</v>
      </c>
      <c r="I101" t="s">
        <v>353</v>
      </c>
      <c r="J101" t="s">
        <v>354</v>
      </c>
      <c r="K101" t="s">
        <v>193</v>
      </c>
      <c r="L101">
        <v>0.70104525009921304</v>
      </c>
      <c r="M101">
        <v>126</v>
      </c>
      <c r="N101">
        <v>210</v>
      </c>
      <c r="O101">
        <v>1.7282999999999999</v>
      </c>
      <c r="P101" t="s">
        <v>360</v>
      </c>
      <c r="Q101">
        <v>2.5889457791347999E-2</v>
      </c>
      <c r="R101" t="s">
        <v>51</v>
      </c>
      <c r="S101" t="s">
        <v>203</v>
      </c>
      <c r="T101">
        <v>1273</v>
      </c>
      <c r="U101" t="s">
        <v>53</v>
      </c>
      <c r="V101" s="3" t="str">
        <f t="shared" si="8"/>
        <v>..\..\Imagery\ScannedGeochron\RbSr\Prev1990Fig3.jpg</v>
      </c>
    </row>
    <row r="102" spans="1:23" x14ac:dyDescent="0.25">
      <c r="A102" t="s">
        <v>358</v>
      </c>
      <c r="B102" t="s">
        <v>361</v>
      </c>
      <c r="C102">
        <v>521709</v>
      </c>
      <c r="D102">
        <v>5900339</v>
      </c>
      <c r="E102">
        <v>21</v>
      </c>
      <c r="F102" t="s">
        <v>25</v>
      </c>
      <c r="G102" t="s">
        <v>352</v>
      </c>
      <c r="H102" t="s">
        <v>199</v>
      </c>
      <c r="I102" t="s">
        <v>353</v>
      </c>
      <c r="J102" t="s">
        <v>354</v>
      </c>
      <c r="K102" t="s">
        <v>193</v>
      </c>
      <c r="L102">
        <v>0.70262764736793104</v>
      </c>
      <c r="M102">
        <v>75</v>
      </c>
      <c r="N102">
        <v>468</v>
      </c>
      <c r="O102">
        <v>0.46360000000000001</v>
      </c>
      <c r="P102" t="s">
        <v>362</v>
      </c>
      <c r="Q102">
        <v>2.5889457791347999E-2</v>
      </c>
      <c r="R102" t="s">
        <v>51</v>
      </c>
      <c r="S102" t="s">
        <v>203</v>
      </c>
      <c r="T102">
        <v>1273</v>
      </c>
      <c r="U102" t="s">
        <v>34</v>
      </c>
      <c r="V102" s="3" t="str">
        <f t="shared" si="8"/>
        <v>..\..\Imagery\ScannedGeochron\RbSr\Prev1990Fig3.jpg</v>
      </c>
    </row>
    <row r="103" spans="1:23" x14ac:dyDescent="0.25">
      <c r="A103" t="s">
        <v>363</v>
      </c>
      <c r="B103" t="s">
        <v>364</v>
      </c>
      <c r="C103">
        <v>501450</v>
      </c>
      <c r="D103">
        <v>5899250</v>
      </c>
      <c r="E103">
        <v>21</v>
      </c>
      <c r="F103" t="s">
        <v>25</v>
      </c>
      <c r="G103" t="s">
        <v>365</v>
      </c>
      <c r="H103" t="s">
        <v>199</v>
      </c>
      <c r="I103" t="s">
        <v>353</v>
      </c>
      <c r="J103" t="s">
        <v>354</v>
      </c>
      <c r="K103" t="s">
        <v>193</v>
      </c>
      <c r="L103">
        <v>0.70229189969836603</v>
      </c>
      <c r="M103">
        <v>76</v>
      </c>
      <c r="N103">
        <v>295</v>
      </c>
      <c r="O103">
        <v>0.74270000000000003</v>
      </c>
      <c r="P103" t="s">
        <v>366</v>
      </c>
      <c r="Q103">
        <v>2.5889457791347999E-2</v>
      </c>
      <c r="R103" t="s">
        <v>51</v>
      </c>
      <c r="S103" t="s">
        <v>203</v>
      </c>
      <c r="T103">
        <v>1273</v>
      </c>
      <c r="U103" t="s">
        <v>53</v>
      </c>
      <c r="V103" s="3" t="str">
        <f t="shared" si="8"/>
        <v>..\..\Imagery\ScannedGeochron\RbSr\Prev1990Fig3.jpg</v>
      </c>
    </row>
    <row r="104" spans="1:23" x14ac:dyDescent="0.25">
      <c r="A104" t="s">
        <v>363</v>
      </c>
      <c r="B104" t="s">
        <v>367</v>
      </c>
      <c r="C104">
        <v>501450</v>
      </c>
      <c r="D104">
        <v>5899250</v>
      </c>
      <c r="E104">
        <v>21</v>
      </c>
      <c r="F104" t="s">
        <v>25</v>
      </c>
      <c r="G104" t="s">
        <v>365</v>
      </c>
      <c r="H104" t="s">
        <v>199</v>
      </c>
      <c r="I104" t="s">
        <v>353</v>
      </c>
      <c r="J104" t="s">
        <v>354</v>
      </c>
      <c r="K104" t="s">
        <v>193</v>
      </c>
      <c r="L104">
        <v>0.70371024287795203</v>
      </c>
      <c r="M104">
        <v>42</v>
      </c>
      <c r="N104">
        <v>293</v>
      </c>
      <c r="O104">
        <v>0.41289999999999999</v>
      </c>
      <c r="P104" t="s">
        <v>368</v>
      </c>
      <c r="Q104">
        <v>2.5889457791347999E-2</v>
      </c>
      <c r="R104" t="s">
        <v>51</v>
      </c>
      <c r="S104" t="s">
        <v>203</v>
      </c>
      <c r="T104">
        <v>1273</v>
      </c>
      <c r="U104" t="s">
        <v>34</v>
      </c>
      <c r="V104" s="3" t="str">
        <f t="shared" si="8"/>
        <v>..\..\Imagery\ScannedGeochron\RbSr\Prev1990Fig3.jpg</v>
      </c>
    </row>
    <row r="105" spans="1:23" x14ac:dyDescent="0.25">
      <c r="A105" t="s">
        <v>363</v>
      </c>
      <c r="B105" t="s">
        <v>369</v>
      </c>
      <c r="C105">
        <v>501450</v>
      </c>
      <c r="D105">
        <v>5899250</v>
      </c>
      <c r="E105">
        <v>21</v>
      </c>
      <c r="F105" t="s">
        <v>25</v>
      </c>
      <c r="G105" t="s">
        <v>365</v>
      </c>
      <c r="H105" t="s">
        <v>199</v>
      </c>
      <c r="I105" t="s">
        <v>353</v>
      </c>
      <c r="J105" t="s">
        <v>354</v>
      </c>
      <c r="K105" t="s">
        <v>193</v>
      </c>
      <c r="L105">
        <v>0.70312982276513003</v>
      </c>
      <c r="M105">
        <v>56</v>
      </c>
      <c r="N105">
        <v>267</v>
      </c>
      <c r="O105">
        <v>0.60450000000000004</v>
      </c>
      <c r="P105" t="s">
        <v>370</v>
      </c>
      <c r="Q105">
        <v>2.5889457791347999E-2</v>
      </c>
      <c r="R105" t="s">
        <v>51</v>
      </c>
      <c r="S105" t="s">
        <v>203</v>
      </c>
      <c r="T105">
        <v>1273</v>
      </c>
      <c r="U105" t="s">
        <v>34</v>
      </c>
      <c r="V105" s="3" t="str">
        <f t="shared" si="8"/>
        <v>..\..\Imagery\ScannedGeochron\RbSr\Prev1990Fig3.jpg</v>
      </c>
    </row>
    <row r="106" spans="1:23" x14ac:dyDescent="0.25">
      <c r="A106" t="s">
        <v>363</v>
      </c>
      <c r="B106" t="s">
        <v>371</v>
      </c>
      <c r="C106">
        <v>501450</v>
      </c>
      <c r="D106">
        <v>5899250</v>
      </c>
      <c r="E106">
        <v>21</v>
      </c>
      <c r="F106" t="s">
        <v>25</v>
      </c>
      <c r="G106" t="s">
        <v>365</v>
      </c>
      <c r="H106" t="s">
        <v>199</v>
      </c>
      <c r="I106" t="s">
        <v>353</v>
      </c>
      <c r="J106" t="s">
        <v>354</v>
      </c>
      <c r="K106" t="s">
        <v>193</v>
      </c>
      <c r="L106">
        <v>0.70165181567593304</v>
      </c>
      <c r="M106">
        <v>108</v>
      </c>
      <c r="N106">
        <v>287</v>
      </c>
      <c r="O106">
        <v>1.0857000000000001</v>
      </c>
      <c r="P106" t="s">
        <v>372</v>
      </c>
      <c r="Q106">
        <v>2.5889457791347999E-2</v>
      </c>
      <c r="R106" t="s">
        <v>51</v>
      </c>
      <c r="S106" t="s">
        <v>203</v>
      </c>
      <c r="T106">
        <v>1273</v>
      </c>
      <c r="U106" t="s">
        <v>34</v>
      </c>
      <c r="V106" s="3" t="str">
        <f t="shared" si="8"/>
        <v>..\..\Imagery\ScannedGeochron\RbSr\Prev1990Fig3.jpg</v>
      </c>
    </row>
    <row r="107" spans="1:23" x14ac:dyDescent="0.25">
      <c r="A107" t="s">
        <v>363</v>
      </c>
      <c r="B107" t="s">
        <v>373</v>
      </c>
      <c r="C107">
        <v>501450</v>
      </c>
      <c r="D107">
        <v>5899250</v>
      </c>
      <c r="E107">
        <v>21</v>
      </c>
      <c r="F107" t="s">
        <v>25</v>
      </c>
      <c r="G107" t="s">
        <v>365</v>
      </c>
      <c r="H107" t="s">
        <v>199</v>
      </c>
      <c r="I107" t="s">
        <v>353</v>
      </c>
      <c r="J107" t="s">
        <v>354</v>
      </c>
      <c r="K107" t="s">
        <v>193</v>
      </c>
      <c r="L107">
        <v>0.70266426020772399</v>
      </c>
      <c r="M107">
        <v>71</v>
      </c>
      <c r="N107">
        <v>303</v>
      </c>
      <c r="O107">
        <v>0.6754</v>
      </c>
      <c r="P107" t="s">
        <v>374</v>
      </c>
      <c r="Q107">
        <v>2.5889457791347999E-2</v>
      </c>
      <c r="R107" t="s">
        <v>51</v>
      </c>
      <c r="S107" t="s">
        <v>203</v>
      </c>
      <c r="T107">
        <v>1273</v>
      </c>
      <c r="U107" t="s">
        <v>34</v>
      </c>
      <c r="V107" s="3" t="str">
        <f t="shared" si="8"/>
        <v>..\..\Imagery\ScannedGeochron\RbSr\Prev1990Fig3.jpg</v>
      </c>
    </row>
    <row r="108" spans="1:23" x14ac:dyDescent="0.25">
      <c r="A108" t="s">
        <v>375</v>
      </c>
      <c r="B108" t="s">
        <v>376</v>
      </c>
      <c r="C108">
        <v>473031</v>
      </c>
      <c r="D108">
        <v>6048201</v>
      </c>
      <c r="E108">
        <v>21</v>
      </c>
      <c r="F108" t="s">
        <v>25</v>
      </c>
      <c r="G108" t="s">
        <v>377</v>
      </c>
      <c r="H108" t="s">
        <v>136</v>
      </c>
      <c r="I108" t="s">
        <v>378</v>
      </c>
      <c r="J108" t="s">
        <v>379</v>
      </c>
      <c r="K108" t="s">
        <v>139</v>
      </c>
      <c r="L108">
        <v>0.70425615892832005</v>
      </c>
      <c r="M108">
        <v>112.9</v>
      </c>
      <c r="N108">
        <v>62.6</v>
      </c>
      <c r="O108">
        <v>5.2821999999999996</v>
      </c>
      <c r="P108" t="s">
        <v>380</v>
      </c>
      <c r="Q108">
        <v>2.4433728573639801E-2</v>
      </c>
      <c r="R108" t="s">
        <v>51</v>
      </c>
      <c r="S108" t="s">
        <v>195</v>
      </c>
      <c r="T108">
        <v>1068</v>
      </c>
      <c r="U108" t="s">
        <v>53</v>
      </c>
      <c r="V108" s="3" t="str">
        <f>HYPERLINK("..\..\Imagery\ScannedGeochron\RbSr\Broo1982aFig6.jpg")</f>
        <v>..\..\Imagery\ScannedGeochron\RbSr\Broo1982aFig6.jpg</v>
      </c>
    </row>
    <row r="109" spans="1:23" x14ac:dyDescent="0.25">
      <c r="A109" t="s">
        <v>381</v>
      </c>
      <c r="B109" t="s">
        <v>382</v>
      </c>
      <c r="C109">
        <v>471415</v>
      </c>
      <c r="D109">
        <v>6052519</v>
      </c>
      <c r="E109">
        <v>21</v>
      </c>
      <c r="F109" t="s">
        <v>25</v>
      </c>
      <c r="G109" t="s">
        <v>377</v>
      </c>
      <c r="H109" t="s">
        <v>136</v>
      </c>
      <c r="I109" t="s">
        <v>378</v>
      </c>
      <c r="J109" t="s">
        <v>379</v>
      </c>
      <c r="K109" t="s">
        <v>139</v>
      </c>
      <c r="L109">
        <v>0.68836363661246303</v>
      </c>
      <c r="M109">
        <v>113</v>
      </c>
      <c r="N109">
        <v>28</v>
      </c>
      <c r="O109">
        <v>11.8073</v>
      </c>
      <c r="P109" t="s">
        <v>383</v>
      </c>
      <c r="Q109">
        <v>2.4433728573639801E-2</v>
      </c>
      <c r="R109" t="s">
        <v>384</v>
      </c>
      <c r="S109" t="s">
        <v>184</v>
      </c>
      <c r="T109">
        <v>1068</v>
      </c>
      <c r="U109" t="s">
        <v>34</v>
      </c>
      <c r="V109" s="3" t="str">
        <f>HYPERLINK("..\..\Imagery\ScannedGeochron\RbSr\Broo1982bFig2A.jpg")</f>
        <v>..\..\Imagery\ScannedGeochron\RbSr\Broo1982bFig2A.jpg</v>
      </c>
      <c r="W109" t="s">
        <v>384</v>
      </c>
    </row>
    <row r="110" spans="1:23" x14ac:dyDescent="0.25">
      <c r="A110" t="s">
        <v>385</v>
      </c>
      <c r="B110" t="s">
        <v>386</v>
      </c>
      <c r="C110">
        <v>472475</v>
      </c>
      <c r="D110">
        <v>6049642</v>
      </c>
      <c r="E110">
        <v>21</v>
      </c>
      <c r="F110" t="s">
        <v>25</v>
      </c>
      <c r="G110" t="s">
        <v>377</v>
      </c>
      <c r="H110" t="s">
        <v>136</v>
      </c>
      <c r="I110" t="s">
        <v>378</v>
      </c>
      <c r="J110" t="s">
        <v>379</v>
      </c>
      <c r="K110" t="s">
        <v>139</v>
      </c>
      <c r="L110">
        <v>0.69880868335531898</v>
      </c>
      <c r="M110">
        <v>123</v>
      </c>
      <c r="N110">
        <v>170</v>
      </c>
      <c r="O110">
        <v>2.1168</v>
      </c>
      <c r="P110" t="s">
        <v>387</v>
      </c>
      <c r="Q110">
        <v>2.4433728573639801E-2</v>
      </c>
      <c r="R110" t="s">
        <v>384</v>
      </c>
      <c r="S110" t="s">
        <v>184</v>
      </c>
      <c r="T110">
        <v>1068</v>
      </c>
      <c r="U110" t="s">
        <v>34</v>
      </c>
      <c r="V110" s="3" t="str">
        <f>HYPERLINK("..\..\Imagery\ScannedGeochron\RbSr\Broo1982bFig2A.jpg")</f>
        <v>..\..\Imagery\ScannedGeochron\RbSr\Broo1982bFig2A.jpg</v>
      </c>
      <c r="W110" t="s">
        <v>384</v>
      </c>
    </row>
    <row r="111" spans="1:23" x14ac:dyDescent="0.25">
      <c r="A111" t="s">
        <v>375</v>
      </c>
      <c r="B111" t="s">
        <v>388</v>
      </c>
      <c r="C111">
        <v>473031</v>
      </c>
      <c r="D111">
        <v>6048201</v>
      </c>
      <c r="E111">
        <v>21</v>
      </c>
      <c r="F111" t="s">
        <v>25</v>
      </c>
      <c r="G111" t="s">
        <v>377</v>
      </c>
      <c r="H111" t="s">
        <v>136</v>
      </c>
      <c r="I111" t="s">
        <v>378</v>
      </c>
      <c r="J111" t="s">
        <v>379</v>
      </c>
      <c r="K111" t="s">
        <v>139</v>
      </c>
      <c r="L111">
        <v>0.69548912474310798</v>
      </c>
      <c r="M111">
        <v>128</v>
      </c>
      <c r="N111">
        <v>59</v>
      </c>
      <c r="O111">
        <v>6.3470000000000004</v>
      </c>
      <c r="P111" t="s">
        <v>389</v>
      </c>
      <c r="Q111">
        <v>2.4433728573639801E-2</v>
      </c>
      <c r="R111" t="s">
        <v>384</v>
      </c>
      <c r="S111" t="s">
        <v>184</v>
      </c>
      <c r="T111">
        <v>1068</v>
      </c>
      <c r="U111" t="s">
        <v>34</v>
      </c>
      <c r="V111" s="3" t="str">
        <f>HYPERLINK("..\..\Imagery\ScannedGeochron\RbSr\Broo1982bFig2A.jpg")</f>
        <v>..\..\Imagery\ScannedGeochron\RbSr\Broo1982bFig2A.jpg</v>
      </c>
      <c r="W111" t="s">
        <v>384</v>
      </c>
    </row>
    <row r="112" spans="1:23" x14ac:dyDescent="0.25">
      <c r="A112" t="s">
        <v>176</v>
      </c>
      <c r="B112" t="s">
        <v>390</v>
      </c>
      <c r="C112">
        <v>471470</v>
      </c>
      <c r="D112">
        <v>6004481</v>
      </c>
      <c r="E112">
        <v>21</v>
      </c>
      <c r="F112" t="s">
        <v>25</v>
      </c>
      <c r="G112" t="s">
        <v>178</v>
      </c>
      <c r="H112" t="s">
        <v>78</v>
      </c>
      <c r="I112" t="s">
        <v>179</v>
      </c>
      <c r="J112" t="s">
        <v>180</v>
      </c>
      <c r="K112" t="s">
        <v>181</v>
      </c>
      <c r="L112">
        <v>0.70268104158089395</v>
      </c>
      <c r="M112">
        <v>105.5</v>
      </c>
      <c r="N112">
        <v>563.4</v>
      </c>
      <c r="O112">
        <v>0.54220000000000002</v>
      </c>
      <c r="P112" t="s">
        <v>391</v>
      </c>
      <c r="Q112">
        <v>2.4564659570464099E-2</v>
      </c>
      <c r="R112" t="s">
        <v>183</v>
      </c>
      <c r="S112" t="s">
        <v>184</v>
      </c>
      <c r="T112">
        <v>1069</v>
      </c>
      <c r="U112" t="s">
        <v>34</v>
      </c>
      <c r="V112" s="3" t="str">
        <f>HYPERLINK("..\..\Imagery\ScannedGeochron\RbSr\Broo1982bFig1.jpg")</f>
        <v>..\..\Imagery\ScannedGeochron\RbSr\Broo1982bFig1.jpg</v>
      </c>
      <c r="W112" t="s">
        <v>185</v>
      </c>
    </row>
    <row r="113" spans="1:23" x14ac:dyDescent="0.25">
      <c r="A113" t="s">
        <v>392</v>
      </c>
      <c r="B113" t="s">
        <v>393</v>
      </c>
      <c r="C113">
        <v>406309</v>
      </c>
      <c r="D113">
        <v>6062109</v>
      </c>
      <c r="E113">
        <v>21</v>
      </c>
      <c r="F113" t="s">
        <v>25</v>
      </c>
      <c r="G113" t="s">
        <v>394</v>
      </c>
      <c r="H113" t="s">
        <v>136</v>
      </c>
      <c r="I113" t="s">
        <v>395</v>
      </c>
      <c r="J113" t="s">
        <v>396</v>
      </c>
      <c r="K113" t="s">
        <v>397</v>
      </c>
      <c r="L113">
        <v>0.70094891968332296</v>
      </c>
      <c r="M113">
        <v>201.3</v>
      </c>
      <c r="N113">
        <v>439.9</v>
      </c>
      <c r="O113">
        <v>1.3270999999999999</v>
      </c>
      <c r="P113" t="s">
        <v>398</v>
      </c>
      <c r="Q113">
        <v>2.3706638773775199E-2</v>
      </c>
      <c r="R113" t="s">
        <v>51</v>
      </c>
      <c r="S113" t="s">
        <v>195</v>
      </c>
      <c r="T113">
        <v>1067</v>
      </c>
      <c r="U113" t="s">
        <v>53</v>
      </c>
      <c r="V113" s="3" t="str">
        <f>HYPERLINK("..\..\Imagery\ScannedGeochron\RbSr\Broo1982aFig5.jpg")</f>
        <v>..\..\Imagery\ScannedGeochron\RbSr\Broo1982aFig5.jpg</v>
      </c>
    </row>
    <row r="114" spans="1:23" x14ac:dyDescent="0.25">
      <c r="A114" t="s">
        <v>392</v>
      </c>
      <c r="B114" t="s">
        <v>399</v>
      </c>
      <c r="C114">
        <v>406309</v>
      </c>
      <c r="D114">
        <v>6062109</v>
      </c>
      <c r="E114">
        <v>21</v>
      </c>
      <c r="F114" t="s">
        <v>25</v>
      </c>
      <c r="G114" t="s">
        <v>394</v>
      </c>
      <c r="H114" t="s">
        <v>136</v>
      </c>
      <c r="I114" t="s">
        <v>395</v>
      </c>
      <c r="J114" t="s">
        <v>396</v>
      </c>
      <c r="K114" t="s">
        <v>397</v>
      </c>
      <c r="L114">
        <v>0.68195693157772996</v>
      </c>
      <c r="M114">
        <v>332.3</v>
      </c>
      <c r="N114">
        <v>73.2</v>
      </c>
      <c r="O114">
        <v>13.5128</v>
      </c>
      <c r="P114" t="s">
        <v>400</v>
      </c>
      <c r="Q114">
        <v>2.3706638773775199E-2</v>
      </c>
      <c r="R114" t="s">
        <v>51</v>
      </c>
      <c r="S114" t="s">
        <v>195</v>
      </c>
      <c r="T114">
        <v>1067</v>
      </c>
      <c r="U114" t="s">
        <v>34</v>
      </c>
      <c r="V114" s="3" t="str">
        <f>HYPERLINK("..\..\Imagery\ScannedGeochron\RbSr\Broo1982aFig5.jpg")</f>
        <v>..\..\Imagery\ScannedGeochron\RbSr\Broo1982aFig5.jpg</v>
      </c>
    </row>
    <row r="115" spans="1:23" x14ac:dyDescent="0.25">
      <c r="A115" t="s">
        <v>401</v>
      </c>
      <c r="B115" t="s">
        <v>402</v>
      </c>
      <c r="C115">
        <v>406981</v>
      </c>
      <c r="D115">
        <v>6060053</v>
      </c>
      <c r="E115">
        <v>21</v>
      </c>
      <c r="F115" t="s">
        <v>25</v>
      </c>
      <c r="G115" t="s">
        <v>394</v>
      </c>
      <c r="H115" t="s">
        <v>136</v>
      </c>
      <c r="I115" t="s">
        <v>395</v>
      </c>
      <c r="J115" t="s">
        <v>396</v>
      </c>
      <c r="K115" t="s">
        <v>397</v>
      </c>
      <c r="L115">
        <v>0.69823829752627398</v>
      </c>
      <c r="M115">
        <v>305.2</v>
      </c>
      <c r="N115">
        <v>93.8</v>
      </c>
      <c r="O115">
        <v>9.6151</v>
      </c>
      <c r="P115" t="s">
        <v>403</v>
      </c>
      <c r="Q115">
        <v>2.3706638773775199E-2</v>
      </c>
      <c r="R115" t="s">
        <v>51</v>
      </c>
      <c r="S115" t="s">
        <v>195</v>
      </c>
      <c r="T115">
        <v>1067</v>
      </c>
      <c r="U115" t="s">
        <v>53</v>
      </c>
      <c r="V115" s="3" t="str">
        <f>HYPERLINK("..\..\Imagery\ScannedGeochron\RbSr\Broo1982aFig5.jpg")</f>
        <v>..\..\Imagery\ScannedGeochron\RbSr\Broo1982aFig5.jpg</v>
      </c>
    </row>
    <row r="116" spans="1:23" x14ac:dyDescent="0.25">
      <c r="A116" t="s">
        <v>404</v>
      </c>
      <c r="B116" t="s">
        <v>405</v>
      </c>
      <c r="C116">
        <v>421915</v>
      </c>
      <c r="D116">
        <v>6058806</v>
      </c>
      <c r="E116">
        <v>21</v>
      </c>
      <c r="F116" t="s">
        <v>25</v>
      </c>
      <c r="G116" t="s">
        <v>394</v>
      </c>
      <c r="H116" t="s">
        <v>136</v>
      </c>
      <c r="I116" t="s">
        <v>395</v>
      </c>
      <c r="J116" t="s">
        <v>396</v>
      </c>
      <c r="K116" t="s">
        <v>397</v>
      </c>
      <c r="L116">
        <v>0.68810778156383701</v>
      </c>
      <c r="M116">
        <v>418.7</v>
      </c>
      <c r="N116">
        <v>78.5</v>
      </c>
      <c r="O116">
        <v>15.9741</v>
      </c>
      <c r="P116" t="s">
        <v>406</v>
      </c>
      <c r="Q116">
        <v>2.3706638773775199E-2</v>
      </c>
      <c r="R116" t="s">
        <v>51</v>
      </c>
      <c r="S116" t="s">
        <v>195</v>
      </c>
      <c r="T116">
        <v>1067</v>
      </c>
      <c r="U116" t="s">
        <v>34</v>
      </c>
      <c r="V116" s="3" t="str">
        <f>HYPERLINK("..\..\Imagery\ScannedGeochron\RbSr\Broo1982aFig5.jpg")</f>
        <v>..\..\Imagery\ScannedGeochron\RbSr\Broo1982aFig5.jpg</v>
      </c>
    </row>
    <row r="117" spans="1:23" x14ac:dyDescent="0.25">
      <c r="A117" t="s">
        <v>404</v>
      </c>
      <c r="B117" t="s">
        <v>407</v>
      </c>
      <c r="C117">
        <v>421915</v>
      </c>
      <c r="D117">
        <v>6058806</v>
      </c>
      <c r="E117">
        <v>21</v>
      </c>
      <c r="F117" t="s">
        <v>25</v>
      </c>
      <c r="G117" t="s">
        <v>394</v>
      </c>
      <c r="H117" t="s">
        <v>136</v>
      </c>
      <c r="I117" t="s">
        <v>395</v>
      </c>
      <c r="J117" t="s">
        <v>396</v>
      </c>
      <c r="K117" t="s">
        <v>397</v>
      </c>
      <c r="L117">
        <v>0.69573912146990302</v>
      </c>
      <c r="M117">
        <v>281.7</v>
      </c>
      <c r="N117">
        <v>160.9</v>
      </c>
      <c r="O117">
        <v>5.1196999999999999</v>
      </c>
      <c r="P117" t="s">
        <v>408</v>
      </c>
      <c r="Q117">
        <v>2.3706638773775199E-2</v>
      </c>
      <c r="R117" t="s">
        <v>51</v>
      </c>
      <c r="S117" t="s">
        <v>195</v>
      </c>
      <c r="T117">
        <v>1067</v>
      </c>
      <c r="U117" t="s">
        <v>53</v>
      </c>
      <c r="V117" s="3" t="str">
        <f>HYPERLINK("..\..\Imagery\ScannedGeochron\RbSr\Broo1982aFig5.jpg")</f>
        <v>..\..\Imagery\ScannedGeochron\RbSr\Broo1982aFig5.jpg</v>
      </c>
    </row>
    <row r="118" spans="1:23" x14ac:dyDescent="0.25">
      <c r="A118" t="s">
        <v>381</v>
      </c>
      <c r="B118" t="s">
        <v>409</v>
      </c>
      <c r="C118">
        <v>471415</v>
      </c>
      <c r="D118">
        <v>6052519</v>
      </c>
      <c r="E118">
        <v>21</v>
      </c>
      <c r="F118" t="s">
        <v>25</v>
      </c>
      <c r="G118" t="s">
        <v>377</v>
      </c>
      <c r="H118" t="s">
        <v>136</v>
      </c>
      <c r="I118" t="s">
        <v>378</v>
      </c>
      <c r="J118" t="s">
        <v>379</v>
      </c>
      <c r="K118" t="s">
        <v>139</v>
      </c>
      <c r="L118">
        <v>0.71486314383051897</v>
      </c>
      <c r="M118">
        <v>97.1</v>
      </c>
      <c r="N118">
        <v>28.5</v>
      </c>
      <c r="O118">
        <v>10.1023</v>
      </c>
      <c r="P118" t="s">
        <v>410</v>
      </c>
      <c r="Q118">
        <v>2.4433728573639801E-2</v>
      </c>
      <c r="R118" t="s">
        <v>51</v>
      </c>
      <c r="S118" t="s">
        <v>195</v>
      </c>
      <c r="T118">
        <v>1068</v>
      </c>
      <c r="U118" t="s">
        <v>53</v>
      </c>
      <c r="V118" s="3" t="str">
        <f>HYPERLINK("..\..\Imagery\ScannedGeochron\RbSr\Broo1982aFig6.jpg")</f>
        <v>..\..\Imagery\ScannedGeochron\RbSr\Broo1982aFig6.jpg</v>
      </c>
    </row>
    <row r="119" spans="1:23" x14ac:dyDescent="0.25">
      <c r="A119" t="s">
        <v>385</v>
      </c>
      <c r="B119" t="s">
        <v>411</v>
      </c>
      <c r="C119">
        <v>472475</v>
      </c>
      <c r="D119">
        <v>6049642</v>
      </c>
      <c r="E119">
        <v>21</v>
      </c>
      <c r="F119" t="s">
        <v>25</v>
      </c>
      <c r="G119" t="s">
        <v>377</v>
      </c>
      <c r="H119" t="s">
        <v>136</v>
      </c>
      <c r="I119" t="s">
        <v>378</v>
      </c>
      <c r="J119" t="s">
        <v>379</v>
      </c>
      <c r="K119" t="s">
        <v>139</v>
      </c>
      <c r="L119">
        <v>0.70332668196890302</v>
      </c>
      <c r="M119">
        <v>117.2</v>
      </c>
      <c r="N119">
        <v>297.60000000000002</v>
      </c>
      <c r="O119">
        <v>1.1419999999999999</v>
      </c>
      <c r="P119" t="s">
        <v>412</v>
      </c>
      <c r="Q119">
        <v>2.4433728573639801E-2</v>
      </c>
      <c r="R119" t="s">
        <v>51</v>
      </c>
      <c r="S119" t="s">
        <v>195</v>
      </c>
      <c r="T119">
        <v>1068</v>
      </c>
      <c r="U119" t="s">
        <v>53</v>
      </c>
      <c r="V119" s="3" t="str">
        <f>HYPERLINK("..\..\Imagery\ScannedGeochron\RbSr\Broo1982aFig6.jpg")</f>
        <v>..\..\Imagery\ScannedGeochron\RbSr\Broo1982aFig6.jpg</v>
      </c>
    </row>
    <row r="120" spans="1:23" x14ac:dyDescent="0.25">
      <c r="A120" t="s">
        <v>413</v>
      </c>
      <c r="B120" t="s">
        <v>414</v>
      </c>
      <c r="C120">
        <v>474373</v>
      </c>
      <c r="D120">
        <v>6049628</v>
      </c>
      <c r="E120">
        <v>21</v>
      </c>
      <c r="F120" t="s">
        <v>25</v>
      </c>
      <c r="G120" t="s">
        <v>377</v>
      </c>
      <c r="H120" t="s">
        <v>136</v>
      </c>
      <c r="I120" t="s">
        <v>378</v>
      </c>
      <c r="J120" t="s">
        <v>379</v>
      </c>
      <c r="K120" t="s">
        <v>139</v>
      </c>
      <c r="L120">
        <v>0.69904394345285803</v>
      </c>
      <c r="M120">
        <v>123.4</v>
      </c>
      <c r="N120">
        <v>111.3</v>
      </c>
      <c r="O120">
        <v>3.2298</v>
      </c>
      <c r="P120" t="s">
        <v>415</v>
      </c>
      <c r="Q120">
        <v>2.4433728573639801E-2</v>
      </c>
      <c r="R120" t="s">
        <v>51</v>
      </c>
      <c r="S120" t="s">
        <v>195</v>
      </c>
      <c r="T120">
        <v>1068</v>
      </c>
      <c r="U120" t="s">
        <v>53</v>
      </c>
      <c r="V120" s="3" t="str">
        <f>HYPERLINK("..\..\Imagery\ScannedGeochron\RbSr\Broo1982aFig6.jpg")</f>
        <v>..\..\Imagery\ScannedGeochron\RbSr\Broo1982aFig6.jpg</v>
      </c>
    </row>
    <row r="121" spans="1:23" x14ac:dyDescent="0.25">
      <c r="A121" t="s">
        <v>176</v>
      </c>
      <c r="B121" t="s">
        <v>416</v>
      </c>
      <c r="C121">
        <v>471470</v>
      </c>
      <c r="D121">
        <v>6004481</v>
      </c>
      <c r="E121">
        <v>21</v>
      </c>
      <c r="F121" t="s">
        <v>25</v>
      </c>
      <c r="G121" t="s">
        <v>178</v>
      </c>
      <c r="H121" t="s">
        <v>78</v>
      </c>
      <c r="I121" t="s">
        <v>179</v>
      </c>
      <c r="J121" t="s">
        <v>180</v>
      </c>
      <c r="K121" t="s">
        <v>181</v>
      </c>
      <c r="L121">
        <v>0.70221118133903204</v>
      </c>
      <c r="M121">
        <v>103.5</v>
      </c>
      <c r="N121">
        <v>419.4</v>
      </c>
      <c r="O121">
        <v>0.71479999999999999</v>
      </c>
      <c r="P121" t="s">
        <v>417</v>
      </c>
      <c r="Q121">
        <v>2.4564659570464099E-2</v>
      </c>
      <c r="R121" t="s">
        <v>183</v>
      </c>
      <c r="S121" t="s">
        <v>184</v>
      </c>
      <c r="T121">
        <v>1069</v>
      </c>
      <c r="U121" t="s">
        <v>34</v>
      </c>
      <c r="V121" s="3" t="str">
        <f>HYPERLINK("..\..\Imagery\ScannedGeochron\RbSr\Broo1982bFig1.jpg")</f>
        <v>..\..\Imagery\ScannedGeochron\RbSr\Broo1982bFig1.jpg</v>
      </c>
      <c r="W121" t="s">
        <v>185</v>
      </c>
    </row>
    <row r="122" spans="1:23" x14ac:dyDescent="0.25">
      <c r="A122" t="s">
        <v>418</v>
      </c>
      <c r="B122" t="s">
        <v>419</v>
      </c>
      <c r="C122">
        <v>426109</v>
      </c>
      <c r="D122">
        <v>6081113</v>
      </c>
      <c r="E122">
        <v>21</v>
      </c>
      <c r="F122" t="s">
        <v>25</v>
      </c>
      <c r="G122" t="s">
        <v>190</v>
      </c>
      <c r="H122" t="s">
        <v>136</v>
      </c>
      <c r="I122" t="s">
        <v>191</v>
      </c>
      <c r="J122" t="s">
        <v>192</v>
      </c>
      <c r="K122" t="s">
        <v>193</v>
      </c>
      <c r="L122">
        <v>0.70330765787098304</v>
      </c>
      <c r="M122">
        <v>156.19999999999999</v>
      </c>
      <c r="N122">
        <v>456.5</v>
      </c>
      <c r="O122">
        <v>0.99199999999999999</v>
      </c>
      <c r="P122" t="s">
        <v>420</v>
      </c>
      <c r="Q122">
        <v>2.5889457791347999E-2</v>
      </c>
      <c r="R122" t="s">
        <v>32</v>
      </c>
      <c r="S122" t="s">
        <v>195</v>
      </c>
      <c r="T122">
        <v>1066</v>
      </c>
      <c r="U122" t="s">
        <v>53</v>
      </c>
      <c r="V122" s="3" t="str">
        <f>HYPERLINK("..\..\Imagery\ScannedGeochron\RbSr\Broo1982aFig4.jpg")</f>
        <v>..\..\Imagery\ScannedGeochron\RbSr\Broo1982aFig4.jpg</v>
      </c>
    </row>
    <row r="123" spans="1:23" x14ac:dyDescent="0.25">
      <c r="A123" t="s">
        <v>176</v>
      </c>
      <c r="B123" t="s">
        <v>421</v>
      </c>
      <c r="C123">
        <v>471470</v>
      </c>
      <c r="D123">
        <v>6004481</v>
      </c>
      <c r="E123">
        <v>21</v>
      </c>
      <c r="F123" t="s">
        <v>25</v>
      </c>
      <c r="G123" t="s">
        <v>178</v>
      </c>
      <c r="H123" t="s">
        <v>78</v>
      </c>
      <c r="I123" t="s">
        <v>179</v>
      </c>
      <c r="J123" t="s">
        <v>180</v>
      </c>
      <c r="K123" t="s">
        <v>181</v>
      </c>
      <c r="L123">
        <v>0.703236525499772</v>
      </c>
      <c r="M123">
        <v>73.400000000000006</v>
      </c>
      <c r="N123">
        <v>448</v>
      </c>
      <c r="O123">
        <v>0.47439999999999999</v>
      </c>
      <c r="P123" t="s">
        <v>422</v>
      </c>
      <c r="Q123">
        <v>2.4564659570464099E-2</v>
      </c>
      <c r="R123" t="s">
        <v>183</v>
      </c>
      <c r="S123" t="s">
        <v>184</v>
      </c>
      <c r="T123">
        <v>1069</v>
      </c>
      <c r="U123" t="s">
        <v>34</v>
      </c>
      <c r="V123" s="3" t="str">
        <f t="shared" ref="V123:V132" si="9">HYPERLINK("..\..\Imagery\ScannedGeochron\RbSr\Broo1982bFig1.jpg")</f>
        <v>..\..\Imagery\ScannedGeochron\RbSr\Broo1982bFig1.jpg</v>
      </c>
      <c r="W123" t="s">
        <v>185</v>
      </c>
    </row>
    <row r="124" spans="1:23" x14ac:dyDescent="0.25">
      <c r="A124" t="s">
        <v>423</v>
      </c>
      <c r="B124" t="s">
        <v>424</v>
      </c>
      <c r="C124">
        <v>471076</v>
      </c>
      <c r="D124">
        <v>6004606</v>
      </c>
      <c r="E124">
        <v>21</v>
      </c>
      <c r="F124" t="s">
        <v>25</v>
      </c>
      <c r="G124" t="s">
        <v>425</v>
      </c>
      <c r="H124" t="s">
        <v>78</v>
      </c>
      <c r="I124" t="s">
        <v>179</v>
      </c>
      <c r="J124" t="s">
        <v>426</v>
      </c>
      <c r="K124" t="s">
        <v>181</v>
      </c>
      <c r="L124">
        <v>0.70344083194368801</v>
      </c>
      <c r="M124">
        <v>38.200000000000003</v>
      </c>
      <c r="N124">
        <v>390.2</v>
      </c>
      <c r="O124">
        <v>0.2833</v>
      </c>
      <c r="P124" t="s">
        <v>427</v>
      </c>
      <c r="Q124">
        <v>2.4564659570464099E-2</v>
      </c>
      <c r="R124" t="s">
        <v>428</v>
      </c>
      <c r="S124" t="s">
        <v>184</v>
      </c>
      <c r="T124">
        <v>1070</v>
      </c>
      <c r="U124" t="s">
        <v>53</v>
      </c>
      <c r="V124" s="3" t="str">
        <f t="shared" si="9"/>
        <v>..\..\Imagery\ScannedGeochron\RbSr\Broo1982bFig1.jpg</v>
      </c>
      <c r="W124" t="s">
        <v>429</v>
      </c>
    </row>
    <row r="125" spans="1:23" x14ac:dyDescent="0.25">
      <c r="A125" t="s">
        <v>423</v>
      </c>
      <c r="B125" t="s">
        <v>430</v>
      </c>
      <c r="C125">
        <v>471076</v>
      </c>
      <c r="D125">
        <v>6004606</v>
      </c>
      <c r="E125">
        <v>21</v>
      </c>
      <c r="F125" t="s">
        <v>25</v>
      </c>
      <c r="G125" t="s">
        <v>425</v>
      </c>
      <c r="H125" t="s">
        <v>78</v>
      </c>
      <c r="I125" t="s">
        <v>179</v>
      </c>
      <c r="J125" t="s">
        <v>426</v>
      </c>
      <c r="K125" t="s">
        <v>181</v>
      </c>
      <c r="L125">
        <v>0.70036768068397803</v>
      </c>
      <c r="M125">
        <v>102.6</v>
      </c>
      <c r="N125">
        <v>161.6</v>
      </c>
      <c r="O125">
        <v>1.8438000000000001</v>
      </c>
      <c r="P125" t="s">
        <v>431</v>
      </c>
      <c r="Q125">
        <v>2.4564659570464099E-2</v>
      </c>
      <c r="R125" t="s">
        <v>428</v>
      </c>
      <c r="S125" t="s">
        <v>184</v>
      </c>
      <c r="T125">
        <v>1070</v>
      </c>
      <c r="U125" t="s">
        <v>34</v>
      </c>
      <c r="V125" s="3" t="str">
        <f t="shared" si="9"/>
        <v>..\..\Imagery\ScannedGeochron\RbSr\Broo1982bFig1.jpg</v>
      </c>
      <c r="W125" t="s">
        <v>429</v>
      </c>
    </row>
    <row r="126" spans="1:23" x14ac:dyDescent="0.25">
      <c r="A126" t="s">
        <v>423</v>
      </c>
      <c r="B126" t="s">
        <v>432</v>
      </c>
      <c r="C126">
        <v>471076</v>
      </c>
      <c r="D126">
        <v>6004606</v>
      </c>
      <c r="E126">
        <v>21</v>
      </c>
      <c r="F126" t="s">
        <v>25</v>
      </c>
      <c r="G126" t="s">
        <v>425</v>
      </c>
      <c r="H126" t="s">
        <v>78</v>
      </c>
      <c r="I126" t="s">
        <v>179</v>
      </c>
      <c r="J126" t="s">
        <v>426</v>
      </c>
      <c r="K126" t="s">
        <v>181</v>
      </c>
      <c r="L126">
        <v>0.70339179978144195</v>
      </c>
      <c r="M126">
        <v>43.7</v>
      </c>
      <c r="N126">
        <v>856</v>
      </c>
      <c r="O126">
        <v>0.1477</v>
      </c>
      <c r="P126" t="s">
        <v>433</v>
      </c>
      <c r="Q126">
        <v>2.4564659570464099E-2</v>
      </c>
      <c r="R126" t="s">
        <v>428</v>
      </c>
      <c r="S126" t="s">
        <v>184</v>
      </c>
      <c r="T126">
        <v>1070</v>
      </c>
      <c r="U126" t="s">
        <v>34</v>
      </c>
      <c r="V126" s="3" t="str">
        <f t="shared" si="9"/>
        <v>..\..\Imagery\ScannedGeochron\RbSr\Broo1982bFig1.jpg</v>
      </c>
      <c r="W126" t="s">
        <v>429</v>
      </c>
    </row>
    <row r="127" spans="1:23" x14ac:dyDescent="0.25">
      <c r="A127" t="s">
        <v>434</v>
      </c>
      <c r="B127" t="s">
        <v>435</v>
      </c>
      <c r="C127">
        <v>463271</v>
      </c>
      <c r="D127">
        <v>6008692</v>
      </c>
      <c r="E127">
        <v>21</v>
      </c>
      <c r="F127" t="s">
        <v>25</v>
      </c>
      <c r="G127" t="s">
        <v>436</v>
      </c>
      <c r="H127" t="s">
        <v>78</v>
      </c>
      <c r="I127" t="s">
        <v>179</v>
      </c>
      <c r="J127" t="s">
        <v>437</v>
      </c>
      <c r="K127" t="s">
        <v>397</v>
      </c>
      <c r="L127">
        <v>0.70228362248157405</v>
      </c>
      <c r="M127">
        <v>67.7</v>
      </c>
      <c r="N127">
        <v>1085</v>
      </c>
      <c r="O127">
        <v>0.18060000000000001</v>
      </c>
      <c r="P127" t="s">
        <v>438</v>
      </c>
      <c r="Q127">
        <v>2.4564659570464099E-2</v>
      </c>
      <c r="R127" t="s">
        <v>183</v>
      </c>
      <c r="S127" t="s">
        <v>184</v>
      </c>
      <c r="T127">
        <v>1072</v>
      </c>
      <c r="U127" t="s">
        <v>34</v>
      </c>
      <c r="V127" s="3" t="str">
        <f t="shared" si="9"/>
        <v>..\..\Imagery\ScannedGeochron\RbSr\Broo1982bFig1.jpg</v>
      </c>
      <c r="W127" t="s">
        <v>439</v>
      </c>
    </row>
    <row r="128" spans="1:23" x14ac:dyDescent="0.25">
      <c r="A128" t="s">
        <v>434</v>
      </c>
      <c r="B128" t="s">
        <v>440</v>
      </c>
      <c r="C128">
        <v>463271</v>
      </c>
      <c r="D128">
        <v>6008692</v>
      </c>
      <c r="E128">
        <v>21</v>
      </c>
      <c r="F128" t="s">
        <v>25</v>
      </c>
      <c r="G128" t="s">
        <v>436</v>
      </c>
      <c r="H128" t="s">
        <v>78</v>
      </c>
      <c r="I128" t="s">
        <v>179</v>
      </c>
      <c r="J128" t="s">
        <v>437</v>
      </c>
      <c r="K128" t="s">
        <v>397</v>
      </c>
      <c r="L128">
        <v>0.70221028558426302</v>
      </c>
      <c r="M128">
        <v>55.4</v>
      </c>
      <c r="N128">
        <v>1532</v>
      </c>
      <c r="O128">
        <v>0.1046</v>
      </c>
      <c r="P128" t="s">
        <v>441</v>
      </c>
      <c r="Q128">
        <v>2.3706638773775199E-2</v>
      </c>
      <c r="R128" t="s">
        <v>183</v>
      </c>
      <c r="S128" t="s">
        <v>184</v>
      </c>
      <c r="T128">
        <v>1072</v>
      </c>
      <c r="U128" t="s">
        <v>34</v>
      </c>
      <c r="V128" s="3" t="str">
        <f t="shared" si="9"/>
        <v>..\..\Imagery\ScannedGeochron\RbSr\Broo1982bFig1.jpg</v>
      </c>
      <c r="W128" t="s">
        <v>439</v>
      </c>
    </row>
    <row r="129" spans="1:23" x14ac:dyDescent="0.25">
      <c r="A129" t="s">
        <v>434</v>
      </c>
      <c r="B129" t="s">
        <v>442</v>
      </c>
      <c r="C129">
        <v>463271</v>
      </c>
      <c r="D129">
        <v>6008692</v>
      </c>
      <c r="E129">
        <v>21</v>
      </c>
      <c r="F129" t="s">
        <v>25</v>
      </c>
      <c r="G129" t="s">
        <v>436</v>
      </c>
      <c r="H129" t="s">
        <v>78</v>
      </c>
      <c r="I129" t="s">
        <v>179</v>
      </c>
      <c r="J129" t="s">
        <v>437</v>
      </c>
      <c r="K129" t="s">
        <v>397</v>
      </c>
      <c r="L129">
        <v>0.70222830741409004</v>
      </c>
      <c r="M129">
        <v>61.8</v>
      </c>
      <c r="N129">
        <v>1460</v>
      </c>
      <c r="O129">
        <v>0.12239999999999999</v>
      </c>
      <c r="P129" t="s">
        <v>443</v>
      </c>
      <c r="Q129">
        <v>2.3706638773775199E-2</v>
      </c>
      <c r="R129" t="s">
        <v>183</v>
      </c>
      <c r="S129" t="s">
        <v>184</v>
      </c>
      <c r="T129">
        <v>1072</v>
      </c>
      <c r="U129" t="s">
        <v>34</v>
      </c>
      <c r="V129" s="3" t="str">
        <f t="shared" si="9"/>
        <v>..\..\Imagery\ScannedGeochron\RbSr\Broo1982bFig1.jpg</v>
      </c>
      <c r="W129" t="s">
        <v>439</v>
      </c>
    </row>
    <row r="130" spans="1:23" x14ac:dyDescent="0.25">
      <c r="A130" t="s">
        <v>434</v>
      </c>
      <c r="B130" t="s">
        <v>444</v>
      </c>
      <c r="C130">
        <v>463271</v>
      </c>
      <c r="D130">
        <v>6008692</v>
      </c>
      <c r="E130">
        <v>21</v>
      </c>
      <c r="F130" t="s">
        <v>25</v>
      </c>
      <c r="G130" t="s">
        <v>436</v>
      </c>
      <c r="H130" t="s">
        <v>78</v>
      </c>
      <c r="I130" t="s">
        <v>179</v>
      </c>
      <c r="J130" t="s">
        <v>437</v>
      </c>
      <c r="K130" t="s">
        <v>397</v>
      </c>
      <c r="L130">
        <v>0.70175293585195497</v>
      </c>
      <c r="M130">
        <v>74.099999999999994</v>
      </c>
      <c r="N130">
        <v>1153</v>
      </c>
      <c r="O130">
        <v>0.18590000000000001</v>
      </c>
      <c r="P130" t="s">
        <v>445</v>
      </c>
      <c r="Q130">
        <v>2.3706638773775199E-2</v>
      </c>
      <c r="R130" t="s">
        <v>183</v>
      </c>
      <c r="S130" t="s">
        <v>184</v>
      </c>
      <c r="T130">
        <v>1072</v>
      </c>
      <c r="U130" t="s">
        <v>53</v>
      </c>
      <c r="V130" s="3" t="str">
        <f t="shared" si="9"/>
        <v>..\..\Imagery\ScannedGeochron\RbSr\Broo1982bFig1.jpg</v>
      </c>
      <c r="W130" t="s">
        <v>439</v>
      </c>
    </row>
    <row r="131" spans="1:23" x14ac:dyDescent="0.25">
      <c r="A131" t="s">
        <v>446</v>
      </c>
      <c r="B131" t="s">
        <v>447</v>
      </c>
      <c r="C131">
        <v>463935</v>
      </c>
      <c r="D131">
        <v>6006627</v>
      </c>
      <c r="E131">
        <v>21</v>
      </c>
      <c r="F131" t="s">
        <v>25</v>
      </c>
      <c r="G131" t="s">
        <v>436</v>
      </c>
      <c r="H131" t="s">
        <v>78</v>
      </c>
      <c r="I131" t="s">
        <v>179</v>
      </c>
      <c r="J131" t="s">
        <v>448</v>
      </c>
      <c r="K131" t="s">
        <v>397</v>
      </c>
      <c r="L131">
        <v>0.70275732430945204</v>
      </c>
      <c r="M131">
        <v>57.1</v>
      </c>
      <c r="N131">
        <v>1070</v>
      </c>
      <c r="O131">
        <v>0.1545</v>
      </c>
      <c r="P131" t="s">
        <v>449</v>
      </c>
      <c r="Q131">
        <v>2.3706638773775199E-2</v>
      </c>
      <c r="R131" t="s">
        <v>183</v>
      </c>
      <c r="S131" t="s">
        <v>184</v>
      </c>
      <c r="T131">
        <v>1073</v>
      </c>
      <c r="U131" t="s">
        <v>53</v>
      </c>
      <c r="V131" s="3" t="str">
        <f t="shared" si="9"/>
        <v>..\..\Imagery\ScannedGeochron\RbSr\Broo1982bFig1.jpg</v>
      </c>
      <c r="W131" t="s">
        <v>439</v>
      </c>
    </row>
    <row r="132" spans="1:23" x14ac:dyDescent="0.25">
      <c r="A132" t="s">
        <v>450</v>
      </c>
      <c r="B132" t="s">
        <v>451</v>
      </c>
      <c r="C132">
        <v>452446</v>
      </c>
      <c r="D132">
        <v>6007703</v>
      </c>
      <c r="E132">
        <v>21</v>
      </c>
      <c r="F132" t="s">
        <v>25</v>
      </c>
      <c r="G132" t="s">
        <v>452</v>
      </c>
      <c r="H132" t="s">
        <v>78</v>
      </c>
      <c r="I132" t="s">
        <v>179</v>
      </c>
      <c r="J132" t="s">
        <v>448</v>
      </c>
      <c r="K132" t="s">
        <v>246</v>
      </c>
      <c r="L132">
        <v>0.70183280799904402</v>
      </c>
      <c r="M132">
        <v>73.5</v>
      </c>
      <c r="N132">
        <v>247.5</v>
      </c>
      <c r="O132">
        <v>0.86040000000000005</v>
      </c>
      <c r="P132" t="s">
        <v>453</v>
      </c>
      <c r="Q132">
        <v>2.3706638773775199E-2</v>
      </c>
      <c r="R132" t="s">
        <v>183</v>
      </c>
      <c r="S132" t="s">
        <v>184</v>
      </c>
      <c r="T132">
        <v>1074</v>
      </c>
      <c r="U132" t="s">
        <v>53</v>
      </c>
      <c r="V132" s="3" t="str">
        <f t="shared" si="9"/>
        <v>..\..\Imagery\ScannedGeochron\RbSr\Broo1982bFig1.jpg</v>
      </c>
      <c r="W132" t="s">
        <v>454</v>
      </c>
    </row>
    <row r="133" spans="1:23" x14ac:dyDescent="0.25">
      <c r="A133" t="s">
        <v>176</v>
      </c>
      <c r="B133" t="s">
        <v>455</v>
      </c>
      <c r="C133">
        <v>471470</v>
      </c>
      <c r="D133">
        <v>6004481</v>
      </c>
      <c r="E133">
        <v>21</v>
      </c>
      <c r="F133" t="s">
        <v>25</v>
      </c>
      <c r="G133" t="s">
        <v>456</v>
      </c>
      <c r="H133" t="s">
        <v>78</v>
      </c>
      <c r="I133" t="s">
        <v>457</v>
      </c>
      <c r="J133" t="s">
        <v>458</v>
      </c>
      <c r="K133" t="s">
        <v>246</v>
      </c>
      <c r="L133">
        <v>0.69957837543871504</v>
      </c>
      <c r="M133">
        <v>34</v>
      </c>
      <c r="N133">
        <v>177.8</v>
      </c>
      <c r="O133">
        <v>0.55349999999999999</v>
      </c>
      <c r="P133" t="s">
        <v>459</v>
      </c>
      <c r="Q133">
        <v>2.3706638773775199E-2</v>
      </c>
      <c r="R133" t="s">
        <v>32</v>
      </c>
      <c r="S133" t="s">
        <v>184</v>
      </c>
      <c r="T133">
        <v>1075</v>
      </c>
      <c r="U133" t="s">
        <v>34</v>
      </c>
      <c r="V133" s="3" t="str">
        <f>HYPERLINK("..\..\Imagery\ScannedGeochron\RbSr\Broo1982bFig2.jpg")</f>
        <v>..\..\Imagery\ScannedGeochron\RbSr\Broo1982bFig2.jpg</v>
      </c>
      <c r="W133" t="s">
        <v>460</v>
      </c>
    </row>
    <row r="134" spans="1:23" x14ac:dyDescent="0.25">
      <c r="A134" t="s">
        <v>423</v>
      </c>
      <c r="B134" t="s">
        <v>461</v>
      </c>
      <c r="C134">
        <v>471076</v>
      </c>
      <c r="D134">
        <v>6004606</v>
      </c>
      <c r="E134">
        <v>21</v>
      </c>
      <c r="F134" t="s">
        <v>25</v>
      </c>
      <c r="G134" t="s">
        <v>462</v>
      </c>
      <c r="H134" t="s">
        <v>78</v>
      </c>
      <c r="I134" t="s">
        <v>457</v>
      </c>
      <c r="J134" t="s">
        <v>458</v>
      </c>
      <c r="K134" t="s">
        <v>246</v>
      </c>
      <c r="L134">
        <v>0.700593465157343</v>
      </c>
      <c r="M134">
        <v>43.6</v>
      </c>
      <c r="N134">
        <v>542</v>
      </c>
      <c r="O134">
        <v>0.23269999999999999</v>
      </c>
      <c r="P134" t="s">
        <v>463</v>
      </c>
      <c r="Q134">
        <v>2.3706638773775199E-2</v>
      </c>
      <c r="R134" t="s">
        <v>32</v>
      </c>
      <c r="S134" t="s">
        <v>184</v>
      </c>
      <c r="T134">
        <v>1075</v>
      </c>
      <c r="U134" t="s">
        <v>34</v>
      </c>
      <c r="V134" s="3" t="str">
        <f>HYPERLINK("..\..\Imagery\ScannedGeochron\RbSr\Broo1982bFig2.jpg")</f>
        <v>..\..\Imagery\ScannedGeochron\RbSr\Broo1982bFig2.jpg</v>
      </c>
      <c r="W134" t="s">
        <v>464</v>
      </c>
    </row>
    <row r="135" spans="1:23" x14ac:dyDescent="0.25">
      <c r="A135" t="s">
        <v>450</v>
      </c>
      <c r="B135" t="s">
        <v>465</v>
      </c>
      <c r="C135">
        <v>452446</v>
      </c>
      <c r="D135">
        <v>6007703</v>
      </c>
      <c r="E135">
        <v>21</v>
      </c>
      <c r="F135" t="s">
        <v>25</v>
      </c>
      <c r="G135" t="s">
        <v>466</v>
      </c>
      <c r="H135" t="s">
        <v>78</v>
      </c>
      <c r="I135" t="s">
        <v>457</v>
      </c>
      <c r="J135" t="s">
        <v>458</v>
      </c>
      <c r="K135" t="s">
        <v>246</v>
      </c>
      <c r="L135">
        <v>0.70133739757589497</v>
      </c>
      <c r="M135">
        <v>25</v>
      </c>
      <c r="N135">
        <v>693.2</v>
      </c>
      <c r="O135">
        <v>0.1043</v>
      </c>
      <c r="P135" t="s">
        <v>467</v>
      </c>
      <c r="Q135">
        <v>2.3706638773775199E-2</v>
      </c>
      <c r="R135" t="s">
        <v>32</v>
      </c>
      <c r="S135" t="s">
        <v>184</v>
      </c>
      <c r="T135">
        <v>1075</v>
      </c>
      <c r="U135" t="s">
        <v>34</v>
      </c>
      <c r="V135" s="3" t="str">
        <f>HYPERLINK("..\..\Imagery\ScannedGeochron\RbSr\Broo1982bFig2.jpg")</f>
        <v>..\..\Imagery\ScannedGeochron\RbSr\Broo1982bFig2.jpg</v>
      </c>
      <c r="W135" t="s">
        <v>464</v>
      </c>
    </row>
    <row r="136" spans="1:23" x14ac:dyDescent="0.25">
      <c r="A136" t="s">
        <v>23</v>
      </c>
      <c r="B136" t="s">
        <v>468</v>
      </c>
      <c r="C136">
        <v>412948</v>
      </c>
      <c r="D136">
        <v>5971531</v>
      </c>
      <c r="E136">
        <v>21</v>
      </c>
      <c r="F136" t="s">
        <v>25</v>
      </c>
      <c r="G136" t="s">
        <v>26</v>
      </c>
      <c r="H136" t="s">
        <v>27</v>
      </c>
      <c r="I136" t="s">
        <v>28</v>
      </c>
      <c r="J136" t="s">
        <v>29</v>
      </c>
      <c r="K136" t="s">
        <v>30</v>
      </c>
      <c r="L136">
        <v>0.70345995850388998</v>
      </c>
      <c r="M136">
        <v>132.19999999999999</v>
      </c>
      <c r="N136">
        <v>82.7</v>
      </c>
      <c r="O136">
        <v>4.6619999999999999</v>
      </c>
      <c r="P136" t="s">
        <v>469</v>
      </c>
      <c r="Q136">
        <v>1.8573582474498099E-2</v>
      </c>
      <c r="R136" t="s">
        <v>32</v>
      </c>
      <c r="S136" t="s">
        <v>33</v>
      </c>
      <c r="T136">
        <v>1126</v>
      </c>
      <c r="U136" t="s">
        <v>53</v>
      </c>
      <c r="V136" s="3" t="str">
        <f>HYPERLINK("..\..\Imagery\ScannedGeochron\RbSr\Broo1984Fig1.jpg")</f>
        <v>..\..\Imagery\ScannedGeochron\RbSr\Broo1984Fig1.jpg</v>
      </c>
    </row>
    <row r="137" spans="1:23" x14ac:dyDescent="0.25">
      <c r="A137" t="s">
        <v>434</v>
      </c>
      <c r="B137" t="s">
        <v>470</v>
      </c>
      <c r="C137">
        <v>463271</v>
      </c>
      <c r="D137">
        <v>6008692</v>
      </c>
      <c r="E137">
        <v>21</v>
      </c>
      <c r="F137" t="s">
        <v>25</v>
      </c>
      <c r="G137" t="s">
        <v>471</v>
      </c>
      <c r="H137" t="s">
        <v>78</v>
      </c>
      <c r="I137" t="s">
        <v>472</v>
      </c>
      <c r="J137" t="s">
        <v>473</v>
      </c>
      <c r="K137" t="s">
        <v>246</v>
      </c>
      <c r="L137">
        <v>0.70218644811425501</v>
      </c>
      <c r="M137">
        <v>43.1</v>
      </c>
      <c r="N137">
        <v>1250</v>
      </c>
      <c r="O137">
        <v>9.9699999999999997E-2</v>
      </c>
      <c r="P137" t="s">
        <v>474</v>
      </c>
      <c r="Q137">
        <v>2.3706638773775199E-2</v>
      </c>
      <c r="R137" t="s">
        <v>183</v>
      </c>
      <c r="S137" t="s">
        <v>184</v>
      </c>
      <c r="T137">
        <v>1076</v>
      </c>
      <c r="U137" t="s">
        <v>34</v>
      </c>
      <c r="V137" s="3" t="str">
        <f>HYPERLINK("..\..\Imagery\ScannedGeochron\RbSr\Broo1982bFig2.jpg")</f>
        <v>..\..\Imagery\ScannedGeochron\RbSr\Broo1982bFig2.jpg</v>
      </c>
      <c r="W137" t="s">
        <v>475</v>
      </c>
    </row>
    <row r="138" spans="1:23" x14ac:dyDescent="0.25">
      <c r="A138" t="s">
        <v>434</v>
      </c>
      <c r="B138" t="s">
        <v>476</v>
      </c>
      <c r="C138">
        <v>463271</v>
      </c>
      <c r="D138">
        <v>6008692</v>
      </c>
      <c r="E138">
        <v>21</v>
      </c>
      <c r="F138" t="s">
        <v>25</v>
      </c>
      <c r="G138" t="s">
        <v>477</v>
      </c>
      <c r="H138" t="s">
        <v>78</v>
      </c>
      <c r="I138" t="s">
        <v>472</v>
      </c>
      <c r="J138" t="s">
        <v>473</v>
      </c>
      <c r="K138" t="s">
        <v>246</v>
      </c>
      <c r="L138">
        <v>0.70170753438757805</v>
      </c>
      <c r="M138">
        <v>45.8</v>
      </c>
      <c r="N138">
        <v>993</v>
      </c>
      <c r="O138">
        <v>0.13339999999999999</v>
      </c>
      <c r="P138" t="s">
        <v>478</v>
      </c>
      <c r="Q138">
        <v>2.3706638773775199E-2</v>
      </c>
      <c r="R138" t="s">
        <v>183</v>
      </c>
      <c r="S138" t="s">
        <v>184</v>
      </c>
      <c r="T138">
        <v>1076</v>
      </c>
      <c r="U138" t="s">
        <v>34</v>
      </c>
      <c r="V138" s="3" t="str">
        <f>HYPERLINK("..\..\Imagery\ScannedGeochron\RbSr\Broo1982bFig2.jpg")</f>
        <v>..\..\Imagery\ScannedGeochron\RbSr\Broo1982bFig2.jpg</v>
      </c>
      <c r="W138" t="s">
        <v>475</v>
      </c>
    </row>
    <row r="139" spans="1:23" x14ac:dyDescent="0.25">
      <c r="A139" t="s">
        <v>450</v>
      </c>
      <c r="B139" t="s">
        <v>479</v>
      </c>
      <c r="C139">
        <v>452446</v>
      </c>
      <c r="D139">
        <v>6007703</v>
      </c>
      <c r="E139">
        <v>21</v>
      </c>
      <c r="F139" t="s">
        <v>25</v>
      </c>
      <c r="G139" t="s">
        <v>480</v>
      </c>
      <c r="H139" t="s">
        <v>78</v>
      </c>
      <c r="I139" t="s">
        <v>472</v>
      </c>
      <c r="J139" t="s">
        <v>473</v>
      </c>
      <c r="K139" t="s">
        <v>246</v>
      </c>
      <c r="L139">
        <v>0.70248498130812298</v>
      </c>
      <c r="M139">
        <v>43.5</v>
      </c>
      <c r="N139">
        <v>1329</v>
      </c>
      <c r="O139">
        <v>9.4700000000000006E-2</v>
      </c>
      <c r="P139" t="s">
        <v>481</v>
      </c>
      <c r="Q139">
        <v>2.3706638773775199E-2</v>
      </c>
      <c r="R139" t="s">
        <v>183</v>
      </c>
      <c r="S139" t="s">
        <v>184</v>
      </c>
      <c r="T139">
        <v>1076</v>
      </c>
      <c r="U139" t="s">
        <v>34</v>
      </c>
      <c r="V139" s="3" t="str">
        <f>HYPERLINK("..\..\Imagery\ScannedGeochron\RbSr\Broo1982bFig2.jpg")</f>
        <v>..\..\Imagery\ScannedGeochron\RbSr\Broo1982bFig2.jpg</v>
      </c>
      <c r="W139" t="s">
        <v>475</v>
      </c>
    </row>
    <row r="140" spans="1:23" x14ac:dyDescent="0.25">
      <c r="A140" t="s">
        <v>450</v>
      </c>
      <c r="B140" t="s">
        <v>482</v>
      </c>
      <c r="C140">
        <v>452446</v>
      </c>
      <c r="D140">
        <v>6007703</v>
      </c>
      <c r="E140">
        <v>21</v>
      </c>
      <c r="F140" t="s">
        <v>25</v>
      </c>
      <c r="G140" t="s">
        <v>483</v>
      </c>
      <c r="H140" t="s">
        <v>78</v>
      </c>
      <c r="I140" t="s">
        <v>472</v>
      </c>
      <c r="J140" t="s">
        <v>473</v>
      </c>
      <c r="K140" t="s">
        <v>246</v>
      </c>
      <c r="L140">
        <v>0.70136193480597198</v>
      </c>
      <c r="M140">
        <v>36.700000000000003</v>
      </c>
      <c r="N140">
        <v>715.2</v>
      </c>
      <c r="O140">
        <v>0.1484</v>
      </c>
      <c r="P140" t="s">
        <v>484</v>
      </c>
      <c r="Q140">
        <v>2.3706638773775199E-2</v>
      </c>
      <c r="R140" t="s">
        <v>183</v>
      </c>
      <c r="S140" t="s">
        <v>184</v>
      </c>
      <c r="T140">
        <v>1076</v>
      </c>
      <c r="U140" t="s">
        <v>34</v>
      </c>
      <c r="V140" s="3" t="str">
        <f>HYPERLINK("..\..\Imagery\ScannedGeochron\RbSr\Broo1982bFig2.jpg")</f>
        <v>..\..\Imagery\ScannedGeochron\RbSr\Broo1982bFig2.jpg</v>
      </c>
      <c r="W140" t="s">
        <v>475</v>
      </c>
    </row>
    <row r="141" spans="1:23" x14ac:dyDescent="0.25">
      <c r="A141" t="s">
        <v>485</v>
      </c>
      <c r="B141" t="s">
        <v>486</v>
      </c>
      <c r="C141">
        <v>512092</v>
      </c>
      <c r="D141">
        <v>5954071</v>
      </c>
      <c r="E141">
        <v>21</v>
      </c>
      <c r="F141" t="s">
        <v>25</v>
      </c>
      <c r="G141" t="s">
        <v>487</v>
      </c>
      <c r="H141" t="s">
        <v>78</v>
      </c>
      <c r="I141" t="s">
        <v>488</v>
      </c>
      <c r="J141" t="s">
        <v>489</v>
      </c>
      <c r="K141" t="s">
        <v>246</v>
      </c>
      <c r="L141">
        <v>0.70250829676565396</v>
      </c>
      <c r="M141">
        <v>89.8</v>
      </c>
      <c r="N141">
        <v>621.9</v>
      </c>
      <c r="O141">
        <v>0.41799999999999998</v>
      </c>
      <c r="P141" t="s">
        <v>490</v>
      </c>
      <c r="Q141">
        <v>2.4142830704177599E-2</v>
      </c>
      <c r="R141" t="s">
        <v>51</v>
      </c>
      <c r="S141" t="s">
        <v>491</v>
      </c>
      <c r="T141">
        <v>1134</v>
      </c>
      <c r="U141" t="s">
        <v>53</v>
      </c>
      <c r="V141" s="3" t="str">
        <f t="shared" ref="V141:V146" si="10">HYPERLINK("..\..\Imagery\ScannedGeochron\RbSr\Broo1983aFig1.jpg")</f>
        <v>..\..\Imagery\ScannedGeochron\RbSr\Broo1983aFig1.jpg</v>
      </c>
    </row>
    <row r="142" spans="1:23" x14ac:dyDescent="0.25">
      <c r="A142" t="s">
        <v>492</v>
      </c>
      <c r="B142" t="s">
        <v>492</v>
      </c>
      <c r="C142">
        <v>512770</v>
      </c>
      <c r="D142">
        <v>5952776</v>
      </c>
      <c r="E142">
        <v>21</v>
      </c>
      <c r="F142" t="s">
        <v>25</v>
      </c>
      <c r="G142" t="s">
        <v>487</v>
      </c>
      <c r="H142" t="s">
        <v>78</v>
      </c>
      <c r="I142" t="s">
        <v>488</v>
      </c>
      <c r="J142" t="s">
        <v>489</v>
      </c>
      <c r="K142" t="s">
        <v>246</v>
      </c>
      <c r="L142">
        <v>0.70253029528508804</v>
      </c>
      <c r="M142">
        <v>77.900000000000006</v>
      </c>
      <c r="N142">
        <v>622.9</v>
      </c>
      <c r="O142">
        <v>0.36199999999999999</v>
      </c>
      <c r="P142" t="s">
        <v>493</v>
      </c>
      <c r="Q142">
        <v>2.4142830704177599E-2</v>
      </c>
      <c r="R142" t="s">
        <v>51</v>
      </c>
      <c r="S142" t="s">
        <v>491</v>
      </c>
      <c r="T142">
        <v>1134</v>
      </c>
      <c r="U142" t="s">
        <v>53</v>
      </c>
      <c r="V142" s="3" t="str">
        <f t="shared" si="10"/>
        <v>..\..\Imagery\ScannedGeochron\RbSr\Broo1983aFig1.jpg</v>
      </c>
    </row>
    <row r="143" spans="1:23" x14ac:dyDescent="0.25">
      <c r="A143" t="s">
        <v>494</v>
      </c>
      <c r="B143" t="s">
        <v>495</v>
      </c>
      <c r="C143">
        <v>512301</v>
      </c>
      <c r="D143">
        <v>5953596</v>
      </c>
      <c r="E143">
        <v>21</v>
      </c>
      <c r="F143" t="s">
        <v>25</v>
      </c>
      <c r="G143" t="s">
        <v>487</v>
      </c>
      <c r="H143" t="s">
        <v>78</v>
      </c>
      <c r="I143" t="s">
        <v>488</v>
      </c>
      <c r="J143" t="s">
        <v>489</v>
      </c>
      <c r="K143" t="s">
        <v>246</v>
      </c>
      <c r="L143">
        <v>0.69658387452705495</v>
      </c>
      <c r="M143">
        <v>152.6</v>
      </c>
      <c r="N143">
        <v>89.6</v>
      </c>
      <c r="O143">
        <v>4.9802</v>
      </c>
      <c r="P143" t="s">
        <v>496</v>
      </c>
      <c r="Q143">
        <v>2.4142830704177599E-2</v>
      </c>
      <c r="R143" t="s">
        <v>51</v>
      </c>
      <c r="S143" t="s">
        <v>491</v>
      </c>
      <c r="T143">
        <v>1134</v>
      </c>
      <c r="U143" t="s">
        <v>34</v>
      </c>
      <c r="V143" s="3" t="str">
        <f t="shared" si="10"/>
        <v>..\..\Imagery\ScannedGeochron\RbSr\Broo1983aFig1.jpg</v>
      </c>
    </row>
    <row r="144" spans="1:23" x14ac:dyDescent="0.25">
      <c r="A144" t="s">
        <v>494</v>
      </c>
      <c r="B144" t="s">
        <v>497</v>
      </c>
      <c r="C144">
        <v>512301</v>
      </c>
      <c r="D144">
        <v>5953596</v>
      </c>
      <c r="E144">
        <v>21</v>
      </c>
      <c r="F144" t="s">
        <v>25</v>
      </c>
      <c r="G144" t="s">
        <v>487</v>
      </c>
      <c r="H144" t="s">
        <v>78</v>
      </c>
      <c r="I144" t="s">
        <v>488</v>
      </c>
      <c r="J144" t="s">
        <v>489</v>
      </c>
      <c r="K144" t="s">
        <v>246</v>
      </c>
      <c r="L144">
        <v>0.70170282562696895</v>
      </c>
      <c r="M144">
        <v>94.2</v>
      </c>
      <c r="N144">
        <v>105.8</v>
      </c>
      <c r="O144">
        <v>2.5903</v>
      </c>
      <c r="P144" t="s">
        <v>498</v>
      </c>
      <c r="Q144">
        <v>2.4142830704177599E-2</v>
      </c>
      <c r="R144" t="s">
        <v>51</v>
      </c>
      <c r="S144" t="s">
        <v>491</v>
      </c>
      <c r="T144">
        <v>1134</v>
      </c>
      <c r="U144" t="s">
        <v>53</v>
      </c>
      <c r="V144" s="3" t="str">
        <f t="shared" si="10"/>
        <v>..\..\Imagery\ScannedGeochron\RbSr\Broo1983aFig1.jpg</v>
      </c>
    </row>
    <row r="145" spans="1:23" x14ac:dyDescent="0.25">
      <c r="A145" t="s">
        <v>494</v>
      </c>
      <c r="B145" t="s">
        <v>499</v>
      </c>
      <c r="C145">
        <v>512301</v>
      </c>
      <c r="D145">
        <v>5953596</v>
      </c>
      <c r="E145">
        <v>21</v>
      </c>
      <c r="F145" t="s">
        <v>25</v>
      </c>
      <c r="G145" t="s">
        <v>487</v>
      </c>
      <c r="H145" t="s">
        <v>78</v>
      </c>
      <c r="I145" t="s">
        <v>488</v>
      </c>
      <c r="J145" t="s">
        <v>489</v>
      </c>
      <c r="K145" t="s">
        <v>246</v>
      </c>
      <c r="L145">
        <v>0.70322414653211895</v>
      </c>
      <c r="M145">
        <v>49.1</v>
      </c>
      <c r="N145">
        <v>1021.6</v>
      </c>
      <c r="O145">
        <v>0.13900000000000001</v>
      </c>
      <c r="P145" t="s">
        <v>500</v>
      </c>
      <c r="Q145">
        <v>2.4142830704177599E-2</v>
      </c>
      <c r="R145" t="s">
        <v>51</v>
      </c>
      <c r="S145" t="s">
        <v>491</v>
      </c>
      <c r="T145">
        <v>1134</v>
      </c>
      <c r="U145" t="s">
        <v>34</v>
      </c>
      <c r="V145" s="3" t="str">
        <f t="shared" si="10"/>
        <v>..\..\Imagery\ScannedGeochron\RbSr\Broo1983aFig1.jpg</v>
      </c>
    </row>
    <row r="146" spans="1:23" x14ac:dyDescent="0.25">
      <c r="A146" t="s">
        <v>501</v>
      </c>
      <c r="B146" t="s">
        <v>502</v>
      </c>
      <c r="C146">
        <v>512370</v>
      </c>
      <c r="D146">
        <v>5953219</v>
      </c>
      <c r="E146">
        <v>21</v>
      </c>
      <c r="F146" t="s">
        <v>25</v>
      </c>
      <c r="G146" t="s">
        <v>487</v>
      </c>
      <c r="H146" t="s">
        <v>78</v>
      </c>
      <c r="I146" t="s">
        <v>488</v>
      </c>
      <c r="J146" t="s">
        <v>489</v>
      </c>
      <c r="K146" t="s">
        <v>246</v>
      </c>
      <c r="L146">
        <v>0.70246067892922504</v>
      </c>
      <c r="M146">
        <v>76.8</v>
      </c>
      <c r="N146">
        <v>783.3</v>
      </c>
      <c r="O146">
        <v>0.28370000000000001</v>
      </c>
      <c r="P146" t="s">
        <v>503</v>
      </c>
      <c r="Q146">
        <v>2.4142830704177599E-2</v>
      </c>
      <c r="R146" t="s">
        <v>51</v>
      </c>
      <c r="S146" t="s">
        <v>491</v>
      </c>
      <c r="T146">
        <v>1134</v>
      </c>
      <c r="U146" t="s">
        <v>53</v>
      </c>
      <c r="V146" s="3" t="str">
        <f t="shared" si="10"/>
        <v>..\..\Imagery\ScannedGeochron\RbSr\Broo1983aFig1.jpg</v>
      </c>
    </row>
    <row r="147" spans="1:23" x14ac:dyDescent="0.25">
      <c r="A147" t="s">
        <v>504</v>
      </c>
      <c r="B147" t="s">
        <v>505</v>
      </c>
      <c r="C147">
        <v>537298</v>
      </c>
      <c r="D147">
        <v>5961593</v>
      </c>
      <c r="E147">
        <v>21</v>
      </c>
      <c r="F147" t="s">
        <v>25</v>
      </c>
      <c r="G147" t="s">
        <v>506</v>
      </c>
      <c r="H147" t="s">
        <v>78</v>
      </c>
      <c r="I147" t="s">
        <v>507</v>
      </c>
      <c r="J147" t="s">
        <v>508</v>
      </c>
      <c r="K147" t="s">
        <v>509</v>
      </c>
      <c r="L147">
        <v>0.67896019636897498</v>
      </c>
      <c r="M147">
        <v>52.8</v>
      </c>
      <c r="N147">
        <v>158.6</v>
      </c>
      <c r="O147">
        <v>1.9649000000000001</v>
      </c>
      <c r="P147" t="s">
        <v>510</v>
      </c>
      <c r="Q147">
        <v>2.3619422683609899E-2</v>
      </c>
      <c r="R147" t="s">
        <v>32</v>
      </c>
      <c r="S147" t="s">
        <v>491</v>
      </c>
      <c r="T147">
        <v>1093</v>
      </c>
      <c r="U147" t="s">
        <v>34</v>
      </c>
      <c r="V147" s="3" t="str">
        <f t="shared" ref="V147:V152" si="11">HYPERLINK("..\..\Imagery\ScannedGeochron\RbSr\Broo1983aFig6.jpg")</f>
        <v>..\..\Imagery\ScannedGeochron\RbSr\Broo1983aFig6.jpg</v>
      </c>
    </row>
    <row r="148" spans="1:23" x14ac:dyDescent="0.25">
      <c r="A148" t="s">
        <v>504</v>
      </c>
      <c r="B148" t="s">
        <v>511</v>
      </c>
      <c r="C148">
        <v>537298</v>
      </c>
      <c r="D148">
        <v>5961593</v>
      </c>
      <c r="E148">
        <v>21</v>
      </c>
      <c r="F148" t="s">
        <v>25</v>
      </c>
      <c r="G148" t="s">
        <v>506</v>
      </c>
      <c r="H148" t="s">
        <v>78</v>
      </c>
      <c r="I148" t="s">
        <v>507</v>
      </c>
      <c r="J148" t="s">
        <v>508</v>
      </c>
      <c r="K148" t="s">
        <v>509</v>
      </c>
      <c r="L148">
        <v>0.67822980243581799</v>
      </c>
      <c r="M148">
        <v>54.6</v>
      </c>
      <c r="N148">
        <v>227.6</v>
      </c>
      <c r="O148">
        <v>1.6948000000000001</v>
      </c>
      <c r="P148" t="s">
        <v>512</v>
      </c>
      <c r="Q148">
        <v>2.3619422683609899E-2</v>
      </c>
      <c r="R148" t="s">
        <v>32</v>
      </c>
      <c r="S148" t="s">
        <v>491</v>
      </c>
      <c r="T148">
        <v>1093</v>
      </c>
      <c r="U148" t="s">
        <v>34</v>
      </c>
      <c r="V148" s="3" t="str">
        <f t="shared" si="11"/>
        <v>..\..\Imagery\ScannedGeochron\RbSr\Broo1983aFig6.jpg</v>
      </c>
    </row>
    <row r="149" spans="1:23" x14ac:dyDescent="0.25">
      <c r="A149" t="s">
        <v>504</v>
      </c>
      <c r="B149" t="s">
        <v>513</v>
      </c>
      <c r="C149">
        <v>537298</v>
      </c>
      <c r="D149">
        <v>5961593</v>
      </c>
      <c r="E149">
        <v>21</v>
      </c>
      <c r="F149" t="s">
        <v>25</v>
      </c>
      <c r="G149" t="s">
        <v>506</v>
      </c>
      <c r="H149" t="s">
        <v>78</v>
      </c>
      <c r="I149" t="s">
        <v>507</v>
      </c>
      <c r="J149" t="s">
        <v>508</v>
      </c>
      <c r="K149" t="s">
        <v>509</v>
      </c>
      <c r="L149">
        <v>0.70263986744298101</v>
      </c>
      <c r="M149">
        <v>29.4</v>
      </c>
      <c r="N149">
        <v>954.4</v>
      </c>
      <c r="O149">
        <v>9.9500000000000005E-2</v>
      </c>
      <c r="P149" t="s">
        <v>514</v>
      </c>
      <c r="Q149">
        <v>2.3619422683609899E-2</v>
      </c>
      <c r="R149" t="s">
        <v>32</v>
      </c>
      <c r="S149" t="s">
        <v>491</v>
      </c>
      <c r="T149">
        <v>1093</v>
      </c>
      <c r="U149" t="s">
        <v>53</v>
      </c>
      <c r="V149" s="3" t="str">
        <f t="shared" si="11"/>
        <v>..\..\Imagery\ScannedGeochron\RbSr\Broo1983aFig6.jpg</v>
      </c>
    </row>
    <row r="150" spans="1:23" x14ac:dyDescent="0.25">
      <c r="A150" t="s">
        <v>504</v>
      </c>
      <c r="B150" t="s">
        <v>515</v>
      </c>
      <c r="C150">
        <v>537298</v>
      </c>
      <c r="D150">
        <v>5961593</v>
      </c>
      <c r="E150">
        <v>21</v>
      </c>
      <c r="F150" t="s">
        <v>25</v>
      </c>
      <c r="G150" t="s">
        <v>506</v>
      </c>
      <c r="H150" t="s">
        <v>78</v>
      </c>
      <c r="I150" t="s">
        <v>507</v>
      </c>
      <c r="J150" t="s">
        <v>508</v>
      </c>
      <c r="K150" t="s">
        <v>509</v>
      </c>
      <c r="L150">
        <v>0.69473719418438096</v>
      </c>
      <c r="M150">
        <v>12.6</v>
      </c>
      <c r="N150">
        <v>982.9</v>
      </c>
      <c r="O150">
        <v>0.371</v>
      </c>
      <c r="P150" t="s">
        <v>516</v>
      </c>
      <c r="Q150">
        <v>2.3619422683609899E-2</v>
      </c>
      <c r="R150" t="s">
        <v>32</v>
      </c>
      <c r="S150" t="s">
        <v>491</v>
      </c>
      <c r="T150">
        <v>1093</v>
      </c>
      <c r="U150" t="s">
        <v>34</v>
      </c>
      <c r="V150" s="3" t="str">
        <f t="shared" si="11"/>
        <v>..\..\Imagery\ScannedGeochron\RbSr\Broo1983aFig6.jpg</v>
      </c>
    </row>
    <row r="151" spans="1:23" x14ac:dyDescent="0.25">
      <c r="A151" t="s">
        <v>504</v>
      </c>
      <c r="B151" t="s">
        <v>517</v>
      </c>
      <c r="C151">
        <v>537298</v>
      </c>
      <c r="D151">
        <v>5961593</v>
      </c>
      <c r="E151">
        <v>21</v>
      </c>
      <c r="F151" t="s">
        <v>25</v>
      </c>
      <c r="G151" t="s">
        <v>506</v>
      </c>
      <c r="H151" t="s">
        <v>78</v>
      </c>
      <c r="I151" t="s">
        <v>507</v>
      </c>
      <c r="J151" t="s">
        <v>508</v>
      </c>
      <c r="K151" t="s">
        <v>509</v>
      </c>
      <c r="L151">
        <v>0.70036588445181103</v>
      </c>
      <c r="M151">
        <v>38.299999999999997</v>
      </c>
      <c r="N151">
        <v>197.3</v>
      </c>
      <c r="O151">
        <v>0.56200000000000006</v>
      </c>
      <c r="P151" t="s">
        <v>518</v>
      </c>
      <c r="Q151">
        <v>2.3619422683609899E-2</v>
      </c>
      <c r="R151" t="s">
        <v>32</v>
      </c>
      <c r="S151" t="s">
        <v>491</v>
      </c>
      <c r="T151">
        <v>1093</v>
      </c>
      <c r="U151" t="s">
        <v>34</v>
      </c>
      <c r="V151" s="3" t="str">
        <f t="shared" si="11"/>
        <v>..\..\Imagery\ScannedGeochron\RbSr\Broo1983aFig6.jpg</v>
      </c>
      <c r="W151" t="s">
        <v>519</v>
      </c>
    </row>
    <row r="152" spans="1:23" x14ac:dyDescent="0.25">
      <c r="A152" t="s">
        <v>504</v>
      </c>
      <c r="B152" t="s">
        <v>520</v>
      </c>
      <c r="C152">
        <v>537298</v>
      </c>
      <c r="D152">
        <v>5961593</v>
      </c>
      <c r="E152">
        <v>21</v>
      </c>
      <c r="F152" t="s">
        <v>25</v>
      </c>
      <c r="G152" t="s">
        <v>506</v>
      </c>
      <c r="H152" t="s">
        <v>78</v>
      </c>
      <c r="I152" t="s">
        <v>507</v>
      </c>
      <c r="J152" t="s">
        <v>508</v>
      </c>
      <c r="K152" t="s">
        <v>509</v>
      </c>
      <c r="L152">
        <v>0.70259019317099503</v>
      </c>
      <c r="M152">
        <v>16.3</v>
      </c>
      <c r="N152">
        <v>1082.0999999999999</v>
      </c>
      <c r="O152">
        <v>4.36E-2</v>
      </c>
      <c r="P152" t="s">
        <v>521</v>
      </c>
      <c r="Q152">
        <v>2.3619422683609899E-2</v>
      </c>
      <c r="R152" t="s">
        <v>32</v>
      </c>
      <c r="S152" t="s">
        <v>491</v>
      </c>
      <c r="T152">
        <v>1093</v>
      </c>
      <c r="U152" t="s">
        <v>34</v>
      </c>
      <c r="V152" s="3" t="str">
        <f t="shared" si="11"/>
        <v>..\..\Imagery\ScannedGeochron\RbSr\Broo1983aFig6.jpg</v>
      </c>
    </row>
    <row r="153" spans="1:23" x14ac:dyDescent="0.25">
      <c r="A153" t="s">
        <v>522</v>
      </c>
      <c r="B153" t="s">
        <v>523</v>
      </c>
      <c r="C153">
        <v>471924</v>
      </c>
      <c r="D153">
        <v>5937472</v>
      </c>
      <c r="E153">
        <v>21</v>
      </c>
      <c r="F153" t="s">
        <v>25</v>
      </c>
      <c r="G153" t="s">
        <v>524</v>
      </c>
      <c r="H153" t="s">
        <v>199</v>
      </c>
      <c r="I153" t="s">
        <v>525</v>
      </c>
      <c r="J153" t="s">
        <v>526</v>
      </c>
      <c r="K153" t="s">
        <v>246</v>
      </c>
      <c r="L153">
        <v>0.72328564592413103</v>
      </c>
      <c r="M153">
        <v>151.30000000000001</v>
      </c>
      <c r="N153">
        <v>303.10000000000002</v>
      </c>
      <c r="O153">
        <v>0.49919999999999998</v>
      </c>
      <c r="P153" t="s">
        <v>527</v>
      </c>
      <c r="Q153">
        <v>2.3706638773775199E-2</v>
      </c>
      <c r="R153" t="s">
        <v>51</v>
      </c>
      <c r="S153" t="s">
        <v>491</v>
      </c>
      <c r="T153">
        <v>1087</v>
      </c>
      <c r="U153" t="s">
        <v>53</v>
      </c>
      <c r="V153" s="3" t="str">
        <f t="shared" ref="V153:V158" si="12">HYPERLINK("..\..\Imagery\ScannedGeochron\RbSr\Broo1983aFig4.jpg")</f>
        <v>..\..\Imagery\ScannedGeochron\RbSr\Broo1983aFig4.jpg</v>
      </c>
    </row>
    <row r="154" spans="1:23" x14ac:dyDescent="0.25">
      <c r="A154" t="s">
        <v>522</v>
      </c>
      <c r="B154" t="s">
        <v>528</v>
      </c>
      <c r="C154">
        <v>471924</v>
      </c>
      <c r="D154">
        <v>5937472</v>
      </c>
      <c r="E154">
        <v>21</v>
      </c>
      <c r="F154" t="s">
        <v>25</v>
      </c>
      <c r="G154" t="s">
        <v>524</v>
      </c>
      <c r="H154" t="s">
        <v>199</v>
      </c>
      <c r="I154" t="s">
        <v>525</v>
      </c>
      <c r="J154" t="s">
        <v>526</v>
      </c>
      <c r="K154" t="s">
        <v>246</v>
      </c>
      <c r="L154">
        <v>0.73010823488627696</v>
      </c>
      <c r="M154">
        <v>160.80000000000001</v>
      </c>
      <c r="N154">
        <v>237.5</v>
      </c>
      <c r="O154">
        <v>0.67710000000000004</v>
      </c>
      <c r="P154" t="s">
        <v>529</v>
      </c>
      <c r="Q154">
        <v>2.3706638773775199E-2</v>
      </c>
      <c r="R154" t="s">
        <v>51</v>
      </c>
      <c r="S154" t="s">
        <v>491</v>
      </c>
      <c r="T154">
        <v>1087</v>
      </c>
      <c r="U154" t="s">
        <v>34</v>
      </c>
      <c r="V154" s="3" t="str">
        <f t="shared" si="12"/>
        <v>..\..\Imagery\ScannedGeochron\RbSr\Broo1983aFig4.jpg</v>
      </c>
      <c r="W154" t="s">
        <v>530</v>
      </c>
    </row>
    <row r="155" spans="1:23" x14ac:dyDescent="0.25">
      <c r="A155" t="s">
        <v>531</v>
      </c>
      <c r="B155" t="s">
        <v>532</v>
      </c>
      <c r="C155">
        <v>471748</v>
      </c>
      <c r="D155">
        <v>5937053</v>
      </c>
      <c r="E155">
        <v>21</v>
      </c>
      <c r="F155" t="s">
        <v>25</v>
      </c>
      <c r="G155" t="s">
        <v>524</v>
      </c>
      <c r="H155" t="s">
        <v>199</v>
      </c>
      <c r="I155" t="s">
        <v>525</v>
      </c>
      <c r="J155" t="s">
        <v>526</v>
      </c>
      <c r="K155" t="s">
        <v>246</v>
      </c>
      <c r="L155">
        <v>0.73003730710673698</v>
      </c>
      <c r="M155">
        <v>139.5</v>
      </c>
      <c r="N155">
        <v>236.7</v>
      </c>
      <c r="O155">
        <v>0.58940000000000003</v>
      </c>
      <c r="P155" t="s">
        <v>533</v>
      </c>
      <c r="Q155">
        <v>2.3706638773775199E-2</v>
      </c>
      <c r="R155" t="s">
        <v>51</v>
      </c>
      <c r="S155" t="s">
        <v>491</v>
      </c>
      <c r="T155">
        <v>1087</v>
      </c>
      <c r="U155" t="s">
        <v>53</v>
      </c>
      <c r="V155" s="3" t="str">
        <f t="shared" si="12"/>
        <v>..\..\Imagery\ScannedGeochron\RbSr\Broo1983aFig4.jpg</v>
      </c>
      <c r="W155" t="s">
        <v>534</v>
      </c>
    </row>
    <row r="156" spans="1:23" x14ac:dyDescent="0.25">
      <c r="A156" t="s">
        <v>531</v>
      </c>
      <c r="B156" t="s">
        <v>535</v>
      </c>
      <c r="C156">
        <v>471748</v>
      </c>
      <c r="D156">
        <v>5937053</v>
      </c>
      <c r="E156">
        <v>21</v>
      </c>
      <c r="F156" t="s">
        <v>25</v>
      </c>
      <c r="G156" t="s">
        <v>524</v>
      </c>
      <c r="H156" t="s">
        <v>199</v>
      </c>
      <c r="I156" t="s">
        <v>525</v>
      </c>
      <c r="J156" t="s">
        <v>526</v>
      </c>
      <c r="K156" t="s">
        <v>246</v>
      </c>
      <c r="L156">
        <v>0.71745473982669195</v>
      </c>
      <c r="M156">
        <v>119.3</v>
      </c>
      <c r="N156">
        <v>363.3</v>
      </c>
      <c r="O156">
        <v>0.32840000000000003</v>
      </c>
      <c r="P156" t="s">
        <v>536</v>
      </c>
      <c r="Q156">
        <v>2.3706638773775199E-2</v>
      </c>
      <c r="R156" t="s">
        <v>51</v>
      </c>
      <c r="S156" t="s">
        <v>491</v>
      </c>
      <c r="T156">
        <v>1087</v>
      </c>
      <c r="U156" t="s">
        <v>34</v>
      </c>
      <c r="V156" s="3" t="str">
        <f t="shared" si="12"/>
        <v>..\..\Imagery\ScannedGeochron\RbSr\Broo1983aFig4.jpg</v>
      </c>
    </row>
    <row r="157" spans="1:23" x14ac:dyDescent="0.25">
      <c r="A157" t="s">
        <v>537</v>
      </c>
      <c r="B157" t="s">
        <v>538</v>
      </c>
      <c r="C157">
        <v>471601</v>
      </c>
      <c r="D157">
        <v>5936860</v>
      </c>
      <c r="E157">
        <v>21</v>
      </c>
      <c r="F157" t="s">
        <v>25</v>
      </c>
      <c r="G157" t="s">
        <v>524</v>
      </c>
      <c r="H157" t="s">
        <v>199</v>
      </c>
      <c r="I157" t="s">
        <v>525</v>
      </c>
      <c r="J157" t="s">
        <v>526</v>
      </c>
      <c r="K157" t="s">
        <v>246</v>
      </c>
      <c r="L157">
        <v>0.71597878139437898</v>
      </c>
      <c r="M157">
        <v>114.5</v>
      </c>
      <c r="N157">
        <v>396.2</v>
      </c>
      <c r="O157">
        <v>0.28899999999999998</v>
      </c>
      <c r="P157" t="s">
        <v>539</v>
      </c>
      <c r="Q157">
        <v>2.3706638773775199E-2</v>
      </c>
      <c r="R157" t="s">
        <v>51</v>
      </c>
      <c r="S157" t="s">
        <v>491</v>
      </c>
      <c r="T157">
        <v>1087</v>
      </c>
      <c r="U157" t="s">
        <v>53</v>
      </c>
      <c r="V157" s="3" t="str">
        <f t="shared" si="12"/>
        <v>..\..\Imagery\ScannedGeochron\RbSr\Broo1983aFig4.jpg</v>
      </c>
    </row>
    <row r="158" spans="1:23" x14ac:dyDescent="0.25">
      <c r="A158" t="s">
        <v>540</v>
      </c>
      <c r="B158" t="s">
        <v>540</v>
      </c>
      <c r="C158">
        <v>471518</v>
      </c>
      <c r="D158">
        <v>5938237</v>
      </c>
      <c r="E158">
        <v>21</v>
      </c>
      <c r="F158" t="s">
        <v>25</v>
      </c>
      <c r="G158" t="s">
        <v>524</v>
      </c>
      <c r="H158" t="s">
        <v>199</v>
      </c>
      <c r="I158" t="s">
        <v>525</v>
      </c>
      <c r="J158" t="s">
        <v>526</v>
      </c>
      <c r="K158" t="s">
        <v>246</v>
      </c>
      <c r="L158">
        <v>0.71547033940829896</v>
      </c>
      <c r="M158">
        <v>110.6</v>
      </c>
      <c r="N158">
        <v>352.9</v>
      </c>
      <c r="O158">
        <v>0.31340000000000001</v>
      </c>
      <c r="P158" t="s">
        <v>541</v>
      </c>
      <c r="Q158">
        <v>2.3706638773775199E-2</v>
      </c>
      <c r="R158" t="s">
        <v>51</v>
      </c>
      <c r="S158" t="s">
        <v>491</v>
      </c>
      <c r="T158">
        <v>1087</v>
      </c>
      <c r="U158" t="s">
        <v>53</v>
      </c>
      <c r="V158" s="3" t="str">
        <f t="shared" si="12"/>
        <v>..\..\Imagery\ScannedGeochron\RbSr\Broo1983aFig4.jpg</v>
      </c>
    </row>
    <row r="159" spans="1:23" x14ac:dyDescent="0.25">
      <c r="A159" t="s">
        <v>542</v>
      </c>
      <c r="B159" t="s">
        <v>543</v>
      </c>
      <c r="C159">
        <v>479602</v>
      </c>
      <c r="D159">
        <v>5935252</v>
      </c>
      <c r="E159">
        <v>21</v>
      </c>
      <c r="F159" t="s">
        <v>25</v>
      </c>
      <c r="G159" t="s">
        <v>544</v>
      </c>
      <c r="H159" t="s">
        <v>199</v>
      </c>
      <c r="I159" t="s">
        <v>545</v>
      </c>
      <c r="J159" t="s">
        <v>546</v>
      </c>
      <c r="K159" t="s">
        <v>193</v>
      </c>
      <c r="L159">
        <v>0.70196694499170298</v>
      </c>
      <c r="M159">
        <v>90.7</v>
      </c>
      <c r="N159">
        <v>481.1</v>
      </c>
      <c r="O159">
        <v>0.54590000000000005</v>
      </c>
      <c r="P159" t="s">
        <v>547</v>
      </c>
      <c r="Q159">
        <v>2.5889457791347999E-2</v>
      </c>
      <c r="R159" t="s">
        <v>51</v>
      </c>
      <c r="S159" t="s">
        <v>491</v>
      </c>
      <c r="T159">
        <v>1083</v>
      </c>
      <c r="U159" t="s">
        <v>53</v>
      </c>
      <c r="V159" s="3" t="str">
        <f>HYPERLINK("..\..\Imagery\ScannedGeochron\RbSr\Broo1983aFig3.jpg")</f>
        <v>..\..\Imagery\ScannedGeochron\RbSr\Broo1983aFig3.jpg</v>
      </c>
      <c r="W159" t="s">
        <v>548</v>
      </c>
    </row>
    <row r="160" spans="1:23" x14ac:dyDescent="0.25">
      <c r="A160" t="s">
        <v>542</v>
      </c>
      <c r="B160" t="s">
        <v>549</v>
      </c>
      <c r="C160">
        <v>479602</v>
      </c>
      <c r="D160">
        <v>5935252</v>
      </c>
      <c r="E160">
        <v>21</v>
      </c>
      <c r="F160" t="s">
        <v>25</v>
      </c>
      <c r="G160" t="s">
        <v>544</v>
      </c>
      <c r="H160" t="s">
        <v>199</v>
      </c>
      <c r="I160" t="s">
        <v>545</v>
      </c>
      <c r="J160" t="s">
        <v>546</v>
      </c>
      <c r="K160" t="s">
        <v>193</v>
      </c>
      <c r="L160">
        <v>0.70066479060027698</v>
      </c>
      <c r="M160">
        <v>105</v>
      </c>
      <c r="N160">
        <v>434.4</v>
      </c>
      <c r="O160">
        <v>0.70009999999999994</v>
      </c>
      <c r="P160" t="s">
        <v>550</v>
      </c>
      <c r="Q160">
        <v>2.5889457791347999E-2</v>
      </c>
      <c r="R160" t="s">
        <v>51</v>
      </c>
      <c r="S160" t="s">
        <v>491</v>
      </c>
      <c r="T160">
        <v>1083</v>
      </c>
      <c r="U160" t="s">
        <v>34</v>
      </c>
      <c r="V160" s="3" t="str">
        <f>HYPERLINK("..\..\Imagery\ScannedGeochron\RbSr\Broo1983aFig3.jpg")</f>
        <v>..\..\Imagery\ScannedGeochron\RbSr\Broo1983aFig3.jpg</v>
      </c>
      <c r="W160" t="s">
        <v>548</v>
      </c>
    </row>
    <row r="161" spans="1:23" x14ac:dyDescent="0.25">
      <c r="A161" t="s">
        <v>551</v>
      </c>
      <c r="B161" t="s">
        <v>552</v>
      </c>
      <c r="C161">
        <v>480266</v>
      </c>
      <c r="D161">
        <v>5930174</v>
      </c>
      <c r="E161">
        <v>21</v>
      </c>
      <c r="F161" t="s">
        <v>25</v>
      </c>
      <c r="G161" t="s">
        <v>544</v>
      </c>
      <c r="H161" t="s">
        <v>199</v>
      </c>
      <c r="I161" t="s">
        <v>545</v>
      </c>
      <c r="J161" t="s">
        <v>546</v>
      </c>
      <c r="K161" t="s">
        <v>193</v>
      </c>
      <c r="L161">
        <v>0.69996270579008302</v>
      </c>
      <c r="M161">
        <v>89.6</v>
      </c>
      <c r="N161">
        <v>280</v>
      </c>
      <c r="O161">
        <v>0.92730000000000001</v>
      </c>
      <c r="P161" t="s">
        <v>553</v>
      </c>
      <c r="Q161">
        <v>2.5889457791347999E-2</v>
      </c>
      <c r="R161" t="s">
        <v>51</v>
      </c>
      <c r="S161" t="s">
        <v>491</v>
      </c>
      <c r="T161">
        <v>1083</v>
      </c>
      <c r="U161" t="s">
        <v>53</v>
      </c>
      <c r="V161" s="3" t="str">
        <f>HYPERLINK("..\..\Imagery\ScannedGeochron\RbSr\Broo1983aFig3.jpg")</f>
        <v>..\..\Imagery\ScannedGeochron\RbSr\Broo1983aFig3.jpg</v>
      </c>
    </row>
    <row r="162" spans="1:23" x14ac:dyDescent="0.25">
      <c r="A162" t="s">
        <v>551</v>
      </c>
      <c r="B162" t="s">
        <v>554</v>
      </c>
      <c r="C162">
        <v>480266</v>
      </c>
      <c r="D162">
        <v>5930174</v>
      </c>
      <c r="E162">
        <v>21</v>
      </c>
      <c r="F162" t="s">
        <v>25</v>
      </c>
      <c r="G162" t="s">
        <v>544</v>
      </c>
      <c r="H162" t="s">
        <v>199</v>
      </c>
      <c r="I162" t="s">
        <v>545</v>
      </c>
      <c r="J162" t="s">
        <v>546</v>
      </c>
      <c r="K162" t="s">
        <v>193</v>
      </c>
      <c r="L162">
        <v>0.70205450045991302</v>
      </c>
      <c r="M162">
        <v>98.2</v>
      </c>
      <c r="N162">
        <v>297.7</v>
      </c>
      <c r="O162">
        <v>0.95620000000000005</v>
      </c>
      <c r="P162" t="s">
        <v>555</v>
      </c>
      <c r="Q162">
        <v>2.5889457791347999E-2</v>
      </c>
      <c r="R162" t="s">
        <v>51</v>
      </c>
      <c r="S162" t="s">
        <v>491</v>
      </c>
      <c r="T162">
        <v>1083</v>
      </c>
      <c r="U162" t="s">
        <v>34</v>
      </c>
      <c r="V162" s="3" t="str">
        <f>HYPERLINK("..\..\Imagery\ScannedGeochron\RbSr\Broo1983aFig3.jpg")</f>
        <v>..\..\Imagery\ScannedGeochron\RbSr\Broo1983aFig3.jpg</v>
      </c>
      <c r="W162" t="s">
        <v>556</v>
      </c>
    </row>
    <row r="163" spans="1:23" x14ac:dyDescent="0.25">
      <c r="A163" t="s">
        <v>557</v>
      </c>
      <c r="B163" t="s">
        <v>558</v>
      </c>
      <c r="C163">
        <v>369046</v>
      </c>
      <c r="D163">
        <v>5980921</v>
      </c>
      <c r="E163">
        <v>21</v>
      </c>
      <c r="F163" t="s">
        <v>25</v>
      </c>
      <c r="G163" t="s">
        <v>559</v>
      </c>
      <c r="H163" t="s">
        <v>27</v>
      </c>
      <c r="I163" t="s">
        <v>560</v>
      </c>
      <c r="J163" t="s">
        <v>561</v>
      </c>
      <c r="K163" t="s">
        <v>246</v>
      </c>
      <c r="L163">
        <v>0.68755422815322798</v>
      </c>
      <c r="M163">
        <v>292.10000000000002</v>
      </c>
      <c r="N163">
        <v>49.5</v>
      </c>
      <c r="O163">
        <v>17.739999999999998</v>
      </c>
      <c r="P163" t="s">
        <v>562</v>
      </c>
      <c r="Q163">
        <v>2.3706638773775199E-2</v>
      </c>
      <c r="R163" t="s">
        <v>51</v>
      </c>
      <c r="S163" t="s">
        <v>33</v>
      </c>
      <c r="T163">
        <v>1128</v>
      </c>
      <c r="U163" t="s">
        <v>34</v>
      </c>
      <c r="V163" s="3" t="str">
        <f>HYPERLINK("..\..\Imagery\ScannedGeochron\RbSr\Broo1984Fig3.jpg")</f>
        <v>..\..\Imagery\ScannedGeochron\RbSr\Broo1984Fig3.jpg</v>
      </c>
    </row>
    <row r="164" spans="1:23" x14ac:dyDescent="0.25">
      <c r="A164" t="s">
        <v>551</v>
      </c>
      <c r="B164" t="s">
        <v>563</v>
      </c>
      <c r="C164">
        <v>480266</v>
      </c>
      <c r="D164">
        <v>5930174</v>
      </c>
      <c r="E164">
        <v>21</v>
      </c>
      <c r="F164" t="s">
        <v>25</v>
      </c>
      <c r="G164" t="s">
        <v>544</v>
      </c>
      <c r="H164" t="s">
        <v>199</v>
      </c>
      <c r="I164" t="s">
        <v>545</v>
      </c>
      <c r="J164" t="s">
        <v>546</v>
      </c>
      <c r="K164" t="s">
        <v>193</v>
      </c>
      <c r="L164">
        <v>0.69057285283016501</v>
      </c>
      <c r="M164">
        <v>137.5</v>
      </c>
      <c r="N164">
        <v>179</v>
      </c>
      <c r="O164">
        <v>2.2313000000000001</v>
      </c>
      <c r="P164" t="s">
        <v>564</v>
      </c>
      <c r="Q164">
        <v>2.5889457791347999E-2</v>
      </c>
      <c r="R164" t="s">
        <v>51</v>
      </c>
      <c r="S164" t="s">
        <v>491</v>
      </c>
      <c r="T164">
        <v>1083</v>
      </c>
      <c r="U164" t="s">
        <v>34</v>
      </c>
      <c r="V164" s="3" t="str">
        <f>HYPERLINK("..\..\Imagery\ScannedGeochron\RbSr\Broo1983aFig3.jpg")</f>
        <v>..\..\Imagery\ScannedGeochron\RbSr\Broo1983aFig3.jpg</v>
      </c>
      <c r="W164" t="s">
        <v>565</v>
      </c>
    </row>
    <row r="165" spans="1:23" x14ac:dyDescent="0.25">
      <c r="A165" t="s">
        <v>566</v>
      </c>
      <c r="B165" t="s">
        <v>566</v>
      </c>
      <c r="C165">
        <v>480710</v>
      </c>
      <c r="D165">
        <v>5934492</v>
      </c>
      <c r="E165">
        <v>21</v>
      </c>
      <c r="F165" t="s">
        <v>25</v>
      </c>
      <c r="G165" t="s">
        <v>544</v>
      </c>
      <c r="H165" t="s">
        <v>199</v>
      </c>
      <c r="I165" t="s">
        <v>545</v>
      </c>
      <c r="J165" t="s">
        <v>546</v>
      </c>
      <c r="K165" t="s">
        <v>193</v>
      </c>
      <c r="L165">
        <v>0.70150381908912796</v>
      </c>
      <c r="M165">
        <v>66.3</v>
      </c>
      <c r="N165">
        <v>335.7</v>
      </c>
      <c r="O165">
        <v>0.57189999999999996</v>
      </c>
      <c r="P165" t="s">
        <v>567</v>
      </c>
      <c r="Q165">
        <v>2.5889457791347999E-2</v>
      </c>
      <c r="R165" t="s">
        <v>51</v>
      </c>
      <c r="S165" t="s">
        <v>491</v>
      </c>
      <c r="T165">
        <v>1083</v>
      </c>
      <c r="U165" t="s">
        <v>53</v>
      </c>
      <c r="V165" s="3" t="str">
        <f>HYPERLINK("..\..\Imagery\ScannedGeochron\RbSr\Broo1983aFig3.jpg")</f>
        <v>..\..\Imagery\ScannedGeochron\RbSr\Broo1983aFig3.jpg</v>
      </c>
    </row>
    <row r="166" spans="1:23" x14ac:dyDescent="0.25">
      <c r="A166" t="s">
        <v>568</v>
      </c>
      <c r="B166" t="s">
        <v>569</v>
      </c>
      <c r="C166">
        <v>369034</v>
      </c>
      <c r="D166">
        <v>5980915</v>
      </c>
      <c r="E166">
        <v>21</v>
      </c>
      <c r="F166" t="s">
        <v>25</v>
      </c>
      <c r="G166" t="s">
        <v>559</v>
      </c>
      <c r="H166" t="s">
        <v>27</v>
      </c>
      <c r="I166" t="s">
        <v>560</v>
      </c>
      <c r="J166" t="s">
        <v>561</v>
      </c>
      <c r="K166" t="s">
        <v>246</v>
      </c>
      <c r="L166">
        <v>0.69856309506056802</v>
      </c>
      <c r="M166">
        <v>134.69999999999999</v>
      </c>
      <c r="N166">
        <v>198.2</v>
      </c>
      <c r="O166">
        <v>1.974</v>
      </c>
      <c r="P166" t="s">
        <v>570</v>
      </c>
      <c r="Q166">
        <v>2.3706638773775199E-2</v>
      </c>
      <c r="R166" t="s">
        <v>51</v>
      </c>
      <c r="S166" t="s">
        <v>33</v>
      </c>
      <c r="T166">
        <v>1128</v>
      </c>
      <c r="U166" t="s">
        <v>53</v>
      </c>
      <c r="V166" s="3" t="str">
        <f t="shared" ref="V166:V172" si="13">HYPERLINK("..\..\Imagery\ScannedGeochron\RbSr\Broo1984Fig3.jpg")</f>
        <v>..\..\Imagery\ScannedGeochron\RbSr\Broo1984Fig3.jpg</v>
      </c>
    </row>
    <row r="167" spans="1:23" x14ac:dyDescent="0.25">
      <c r="A167" t="s">
        <v>568</v>
      </c>
      <c r="B167" t="s">
        <v>571</v>
      </c>
      <c r="C167">
        <v>369034</v>
      </c>
      <c r="D167">
        <v>5980915</v>
      </c>
      <c r="E167">
        <v>21</v>
      </c>
      <c r="F167" t="s">
        <v>25</v>
      </c>
      <c r="G167" t="s">
        <v>559</v>
      </c>
      <c r="H167" t="s">
        <v>27</v>
      </c>
      <c r="I167" t="s">
        <v>560</v>
      </c>
      <c r="J167" t="s">
        <v>561</v>
      </c>
      <c r="K167" t="s">
        <v>246</v>
      </c>
      <c r="L167">
        <v>0.69659052778052299</v>
      </c>
      <c r="M167">
        <v>131.80000000000001</v>
      </c>
      <c r="N167">
        <v>223.3</v>
      </c>
      <c r="O167">
        <v>1.7130000000000001</v>
      </c>
      <c r="P167" t="s">
        <v>572</v>
      </c>
      <c r="Q167">
        <v>2.3706638773775199E-2</v>
      </c>
      <c r="R167" t="s">
        <v>51</v>
      </c>
      <c r="S167" t="s">
        <v>33</v>
      </c>
      <c r="T167">
        <v>1128</v>
      </c>
      <c r="U167" t="s">
        <v>34</v>
      </c>
      <c r="V167" s="3" t="str">
        <f t="shared" si="13"/>
        <v>..\..\Imagery\ScannedGeochron\RbSr\Broo1984Fig3.jpg</v>
      </c>
    </row>
    <row r="168" spans="1:23" x14ac:dyDescent="0.25">
      <c r="A168" t="s">
        <v>568</v>
      </c>
      <c r="B168" t="s">
        <v>573</v>
      </c>
      <c r="C168">
        <v>369034</v>
      </c>
      <c r="D168">
        <v>5980915</v>
      </c>
      <c r="E168">
        <v>21</v>
      </c>
      <c r="F168" t="s">
        <v>25</v>
      </c>
      <c r="G168" t="s">
        <v>559</v>
      </c>
      <c r="H168" t="s">
        <v>27</v>
      </c>
      <c r="I168" t="s">
        <v>560</v>
      </c>
      <c r="J168" t="s">
        <v>561</v>
      </c>
      <c r="K168" t="s">
        <v>246</v>
      </c>
      <c r="L168">
        <v>0.635799099264164</v>
      </c>
      <c r="M168">
        <v>340.1</v>
      </c>
      <c r="N168">
        <v>30.5</v>
      </c>
      <c r="O168">
        <v>34.630000000000003</v>
      </c>
      <c r="P168" t="s">
        <v>574</v>
      </c>
      <c r="Q168">
        <v>2.3706638773775199E-2</v>
      </c>
      <c r="R168" t="s">
        <v>51</v>
      </c>
      <c r="S168" t="s">
        <v>33</v>
      </c>
      <c r="T168">
        <v>1128</v>
      </c>
      <c r="U168" t="s">
        <v>34</v>
      </c>
      <c r="V168" s="3" t="str">
        <f t="shared" si="13"/>
        <v>..\..\Imagery\ScannedGeochron\RbSr\Broo1984Fig3.jpg</v>
      </c>
    </row>
    <row r="169" spans="1:23" x14ac:dyDescent="0.25">
      <c r="A169" t="s">
        <v>575</v>
      </c>
      <c r="B169" t="s">
        <v>576</v>
      </c>
      <c r="C169">
        <v>369059</v>
      </c>
      <c r="D169">
        <v>5980927</v>
      </c>
      <c r="E169">
        <v>21</v>
      </c>
      <c r="F169" t="s">
        <v>25</v>
      </c>
      <c r="G169" t="s">
        <v>559</v>
      </c>
      <c r="H169" t="s">
        <v>27</v>
      </c>
      <c r="I169" t="s">
        <v>560</v>
      </c>
      <c r="J169" t="s">
        <v>561</v>
      </c>
      <c r="K169" t="s">
        <v>246</v>
      </c>
      <c r="L169">
        <v>0.703440497878281</v>
      </c>
      <c r="M169">
        <v>137.1</v>
      </c>
      <c r="N169">
        <v>249.2</v>
      </c>
      <c r="O169">
        <v>1.597</v>
      </c>
      <c r="P169" t="s">
        <v>577</v>
      </c>
      <c r="Q169">
        <v>2.3706638773775199E-2</v>
      </c>
      <c r="R169" t="s">
        <v>51</v>
      </c>
      <c r="S169" t="s">
        <v>33</v>
      </c>
      <c r="T169">
        <v>1128</v>
      </c>
      <c r="U169" t="s">
        <v>53</v>
      </c>
      <c r="V169" s="3" t="str">
        <f t="shared" si="13"/>
        <v>..\..\Imagery\ScannedGeochron\RbSr\Broo1984Fig3.jpg</v>
      </c>
    </row>
    <row r="170" spans="1:23" x14ac:dyDescent="0.25">
      <c r="A170" t="s">
        <v>575</v>
      </c>
      <c r="B170" t="s">
        <v>578</v>
      </c>
      <c r="C170">
        <v>369059</v>
      </c>
      <c r="D170">
        <v>5980927</v>
      </c>
      <c r="E170">
        <v>21</v>
      </c>
      <c r="F170" t="s">
        <v>25</v>
      </c>
      <c r="G170" t="s">
        <v>559</v>
      </c>
      <c r="H170" t="s">
        <v>27</v>
      </c>
      <c r="I170" t="s">
        <v>560</v>
      </c>
      <c r="J170" t="s">
        <v>561</v>
      </c>
      <c r="K170" t="s">
        <v>246</v>
      </c>
      <c r="L170">
        <v>0.70121142939857595</v>
      </c>
      <c r="M170">
        <v>134.1</v>
      </c>
      <c r="N170">
        <v>254</v>
      </c>
      <c r="O170">
        <v>1.532</v>
      </c>
      <c r="P170" t="s">
        <v>579</v>
      </c>
      <c r="Q170">
        <v>2.3706638773775199E-2</v>
      </c>
      <c r="R170" t="s">
        <v>51</v>
      </c>
      <c r="S170" t="s">
        <v>33</v>
      </c>
      <c r="T170">
        <v>1128</v>
      </c>
      <c r="U170" t="s">
        <v>34</v>
      </c>
      <c r="V170" s="3" t="str">
        <f t="shared" si="13"/>
        <v>..\..\Imagery\ScannedGeochron\RbSr\Broo1984Fig3.jpg</v>
      </c>
    </row>
    <row r="171" spans="1:23" x14ac:dyDescent="0.25">
      <c r="A171" t="s">
        <v>557</v>
      </c>
      <c r="B171" t="s">
        <v>580</v>
      </c>
      <c r="C171">
        <v>369046</v>
      </c>
      <c r="D171">
        <v>5980921</v>
      </c>
      <c r="E171">
        <v>21</v>
      </c>
      <c r="F171" t="s">
        <v>25</v>
      </c>
      <c r="G171" t="s">
        <v>559</v>
      </c>
      <c r="H171" t="s">
        <v>27</v>
      </c>
      <c r="I171" t="s">
        <v>560</v>
      </c>
      <c r="J171" t="s">
        <v>561</v>
      </c>
      <c r="K171" t="s">
        <v>246</v>
      </c>
      <c r="L171">
        <v>0.69678668947667699</v>
      </c>
      <c r="M171">
        <v>122.4</v>
      </c>
      <c r="N171">
        <v>54.8</v>
      </c>
      <c r="O171">
        <v>6.5540000000000003</v>
      </c>
      <c r="P171" t="s">
        <v>581</v>
      </c>
      <c r="Q171">
        <v>2.3706638773775199E-2</v>
      </c>
      <c r="R171" t="s">
        <v>51</v>
      </c>
      <c r="S171" t="s">
        <v>33</v>
      </c>
      <c r="T171">
        <v>1128</v>
      </c>
      <c r="U171" t="s">
        <v>53</v>
      </c>
      <c r="V171" s="3" t="str">
        <f t="shared" si="13"/>
        <v>..\..\Imagery\ScannedGeochron\RbSr\Broo1984Fig3.jpg</v>
      </c>
    </row>
    <row r="172" spans="1:23" x14ac:dyDescent="0.25">
      <c r="A172" t="s">
        <v>557</v>
      </c>
      <c r="B172" t="s">
        <v>582</v>
      </c>
      <c r="C172">
        <v>369046</v>
      </c>
      <c r="D172">
        <v>5980921</v>
      </c>
      <c r="E172">
        <v>21</v>
      </c>
      <c r="F172" t="s">
        <v>25</v>
      </c>
      <c r="G172" t="s">
        <v>559</v>
      </c>
      <c r="H172" t="s">
        <v>27</v>
      </c>
      <c r="I172" t="s">
        <v>560</v>
      </c>
      <c r="J172" t="s">
        <v>561</v>
      </c>
      <c r="K172" t="s">
        <v>246</v>
      </c>
      <c r="L172">
        <v>0.68367515683800995</v>
      </c>
      <c r="M172">
        <v>263.60000000000002</v>
      </c>
      <c r="N172">
        <v>86.6</v>
      </c>
      <c r="O172">
        <v>8.9689999999999994</v>
      </c>
      <c r="P172" t="s">
        <v>583</v>
      </c>
      <c r="Q172">
        <v>2.3706638773775199E-2</v>
      </c>
      <c r="R172" t="s">
        <v>51</v>
      </c>
      <c r="S172" t="s">
        <v>33</v>
      </c>
      <c r="T172">
        <v>1128</v>
      </c>
      <c r="U172" t="s">
        <v>34</v>
      </c>
      <c r="V172" s="3" t="str">
        <f t="shared" si="13"/>
        <v>..\..\Imagery\ScannedGeochron\RbSr\Broo1984Fig3.jpg</v>
      </c>
    </row>
    <row r="173" spans="1:23" x14ac:dyDescent="0.25">
      <c r="A173" t="s">
        <v>584</v>
      </c>
      <c r="B173" t="s">
        <v>585</v>
      </c>
      <c r="C173">
        <v>439811</v>
      </c>
      <c r="D173">
        <v>6085467</v>
      </c>
      <c r="E173">
        <v>21</v>
      </c>
      <c r="F173" t="s">
        <v>25</v>
      </c>
      <c r="G173" t="s">
        <v>190</v>
      </c>
      <c r="H173" t="s">
        <v>136</v>
      </c>
      <c r="I173" t="s">
        <v>191</v>
      </c>
      <c r="J173" t="s">
        <v>192</v>
      </c>
      <c r="K173" t="s">
        <v>193</v>
      </c>
      <c r="L173">
        <v>0.70282894577946498</v>
      </c>
      <c r="M173">
        <v>98.5</v>
      </c>
      <c r="N173">
        <v>431.2</v>
      </c>
      <c r="O173">
        <v>0.66169999999999995</v>
      </c>
      <c r="P173" t="s">
        <v>586</v>
      </c>
      <c r="Q173">
        <v>2.5889457791347999E-2</v>
      </c>
      <c r="R173" t="s">
        <v>32</v>
      </c>
      <c r="S173" t="s">
        <v>195</v>
      </c>
      <c r="T173">
        <v>1066</v>
      </c>
      <c r="U173" t="s">
        <v>53</v>
      </c>
      <c r="V173" s="3" t="str">
        <f t="shared" ref="V173:V178" si="14">HYPERLINK("..\..\Imagery\ScannedGeochron\RbSr\Broo1982aFig4.jpg")</f>
        <v>..\..\Imagery\ScannedGeochron\RbSr\Broo1982aFig4.jpg</v>
      </c>
    </row>
    <row r="174" spans="1:23" x14ac:dyDescent="0.25">
      <c r="A174" t="s">
        <v>584</v>
      </c>
      <c r="B174" t="s">
        <v>587</v>
      </c>
      <c r="C174">
        <v>439811</v>
      </c>
      <c r="D174">
        <v>6085467</v>
      </c>
      <c r="E174">
        <v>21</v>
      </c>
      <c r="F174" t="s">
        <v>25</v>
      </c>
      <c r="G174" t="s">
        <v>190</v>
      </c>
      <c r="H174" t="s">
        <v>136</v>
      </c>
      <c r="I174" t="s">
        <v>191</v>
      </c>
      <c r="J174" t="s">
        <v>192</v>
      </c>
      <c r="K174" t="s">
        <v>193</v>
      </c>
      <c r="L174">
        <v>0.70344372456364401</v>
      </c>
      <c r="M174">
        <v>72.2</v>
      </c>
      <c r="N174">
        <v>540.79999999999995</v>
      </c>
      <c r="O174">
        <v>0.38650000000000001</v>
      </c>
      <c r="P174" t="s">
        <v>588</v>
      </c>
      <c r="Q174">
        <v>2.5889457791347999E-2</v>
      </c>
      <c r="R174" t="s">
        <v>32</v>
      </c>
      <c r="S174" t="s">
        <v>195</v>
      </c>
      <c r="T174">
        <v>1066</v>
      </c>
      <c r="U174" t="s">
        <v>34</v>
      </c>
      <c r="V174" s="3" t="str">
        <f t="shared" si="14"/>
        <v>..\..\Imagery\ScannedGeochron\RbSr\Broo1982aFig4.jpg</v>
      </c>
    </row>
    <row r="175" spans="1:23" x14ac:dyDescent="0.25">
      <c r="A175" t="s">
        <v>589</v>
      </c>
      <c r="B175" t="s">
        <v>590</v>
      </c>
      <c r="C175">
        <v>437013</v>
      </c>
      <c r="D175">
        <v>6072577</v>
      </c>
      <c r="E175">
        <v>21</v>
      </c>
      <c r="F175" t="s">
        <v>25</v>
      </c>
      <c r="G175" t="s">
        <v>190</v>
      </c>
      <c r="H175" t="s">
        <v>136</v>
      </c>
      <c r="I175" t="s">
        <v>191</v>
      </c>
      <c r="J175" t="s">
        <v>192</v>
      </c>
      <c r="K175" t="s">
        <v>193</v>
      </c>
      <c r="L175">
        <v>0.70281744387576195</v>
      </c>
      <c r="M175">
        <v>111.3</v>
      </c>
      <c r="N175">
        <v>633.4</v>
      </c>
      <c r="O175">
        <v>0.50880000000000003</v>
      </c>
      <c r="P175" t="s">
        <v>591</v>
      </c>
      <c r="Q175">
        <v>2.5889457791347999E-2</v>
      </c>
      <c r="R175" t="s">
        <v>32</v>
      </c>
      <c r="S175" t="s">
        <v>195</v>
      </c>
      <c r="T175">
        <v>1066</v>
      </c>
      <c r="U175" t="s">
        <v>53</v>
      </c>
      <c r="V175" s="3" t="str">
        <f t="shared" si="14"/>
        <v>..\..\Imagery\ScannedGeochron\RbSr\Broo1982aFig4.jpg</v>
      </c>
    </row>
    <row r="176" spans="1:23" x14ac:dyDescent="0.25">
      <c r="A176" t="s">
        <v>589</v>
      </c>
      <c r="B176" t="s">
        <v>592</v>
      </c>
      <c r="C176">
        <v>437013</v>
      </c>
      <c r="D176">
        <v>6072577</v>
      </c>
      <c r="E176">
        <v>21</v>
      </c>
      <c r="F176" t="s">
        <v>25</v>
      </c>
      <c r="G176" t="s">
        <v>190</v>
      </c>
      <c r="H176" t="s">
        <v>136</v>
      </c>
      <c r="I176" t="s">
        <v>191</v>
      </c>
      <c r="J176" t="s">
        <v>192</v>
      </c>
      <c r="K176" t="s">
        <v>193</v>
      </c>
      <c r="L176">
        <v>0.70307950636746697</v>
      </c>
      <c r="M176">
        <v>87.2</v>
      </c>
      <c r="N176">
        <v>837.6</v>
      </c>
      <c r="O176">
        <v>0.30130000000000001</v>
      </c>
      <c r="P176" t="s">
        <v>593</v>
      </c>
      <c r="Q176">
        <v>2.5889457791347999E-2</v>
      </c>
      <c r="R176" t="s">
        <v>32</v>
      </c>
      <c r="S176" t="s">
        <v>195</v>
      </c>
      <c r="T176">
        <v>1066</v>
      </c>
      <c r="U176" t="s">
        <v>34</v>
      </c>
      <c r="V176" s="3" t="str">
        <f t="shared" si="14"/>
        <v>..\..\Imagery\ScannedGeochron\RbSr\Broo1982aFig4.jpg</v>
      </c>
    </row>
    <row r="177" spans="1:22" x14ac:dyDescent="0.25">
      <c r="A177" t="s">
        <v>594</v>
      </c>
      <c r="B177" t="s">
        <v>595</v>
      </c>
      <c r="C177">
        <v>439134</v>
      </c>
      <c r="D177">
        <v>6074917</v>
      </c>
      <c r="E177">
        <v>21</v>
      </c>
      <c r="F177" t="s">
        <v>25</v>
      </c>
      <c r="G177" t="s">
        <v>190</v>
      </c>
      <c r="H177" t="s">
        <v>136</v>
      </c>
      <c r="I177" t="s">
        <v>191</v>
      </c>
      <c r="J177" t="s">
        <v>192</v>
      </c>
      <c r="K177" t="s">
        <v>193</v>
      </c>
      <c r="L177">
        <v>0.70262785611162604</v>
      </c>
      <c r="M177">
        <v>141.5</v>
      </c>
      <c r="N177">
        <v>600.5</v>
      </c>
      <c r="O177">
        <v>0.68259999999999998</v>
      </c>
      <c r="P177" t="s">
        <v>596</v>
      </c>
      <c r="Q177">
        <v>2.5889457791347999E-2</v>
      </c>
      <c r="R177" t="s">
        <v>32</v>
      </c>
      <c r="S177" t="s">
        <v>195</v>
      </c>
      <c r="T177">
        <v>1066</v>
      </c>
      <c r="U177" t="s">
        <v>53</v>
      </c>
      <c r="V177" s="3" t="str">
        <f t="shared" si="14"/>
        <v>..\..\Imagery\ScannedGeochron\RbSr\Broo1982aFig4.jpg</v>
      </c>
    </row>
    <row r="178" spans="1:22" x14ac:dyDescent="0.25">
      <c r="A178" t="s">
        <v>597</v>
      </c>
      <c r="B178" t="s">
        <v>598</v>
      </c>
      <c r="C178">
        <v>433075</v>
      </c>
      <c r="D178">
        <v>6076392</v>
      </c>
      <c r="E178">
        <v>21</v>
      </c>
      <c r="F178" t="s">
        <v>25</v>
      </c>
      <c r="G178" t="s">
        <v>190</v>
      </c>
      <c r="H178" t="s">
        <v>136</v>
      </c>
      <c r="I178" t="s">
        <v>191</v>
      </c>
      <c r="J178" t="s">
        <v>192</v>
      </c>
      <c r="K178" t="s">
        <v>193</v>
      </c>
      <c r="L178">
        <v>0.70254147433401803</v>
      </c>
      <c r="M178">
        <v>127.2</v>
      </c>
      <c r="N178">
        <v>549.9</v>
      </c>
      <c r="O178">
        <v>0.67010000000000003</v>
      </c>
      <c r="P178" t="s">
        <v>599</v>
      </c>
      <c r="Q178">
        <v>2.5889457791347999E-2</v>
      </c>
      <c r="R178" t="s">
        <v>32</v>
      </c>
      <c r="S178" t="s">
        <v>195</v>
      </c>
      <c r="T178">
        <v>1066</v>
      </c>
      <c r="U178" t="s">
        <v>53</v>
      </c>
      <c r="V178" s="3" t="str">
        <f t="shared" si="14"/>
        <v>..\..\Imagery\ScannedGeochron\RbSr\Broo1982aFig4.jpg</v>
      </c>
    </row>
    <row r="179" spans="1:22" x14ac:dyDescent="0.25">
      <c r="A179" t="s">
        <v>600</v>
      </c>
      <c r="B179" t="s">
        <v>601</v>
      </c>
      <c r="C179">
        <v>404996</v>
      </c>
      <c r="D179">
        <v>6070070</v>
      </c>
      <c r="E179">
        <v>21</v>
      </c>
      <c r="F179" t="s">
        <v>25</v>
      </c>
      <c r="G179" t="s">
        <v>394</v>
      </c>
      <c r="H179" t="s">
        <v>136</v>
      </c>
      <c r="I179" t="s">
        <v>395</v>
      </c>
      <c r="J179" t="s">
        <v>396</v>
      </c>
      <c r="K179" t="s">
        <v>397</v>
      </c>
      <c r="L179">
        <v>0.70299954379444396</v>
      </c>
      <c r="M179">
        <v>321.2</v>
      </c>
      <c r="N179">
        <v>102.4</v>
      </c>
      <c r="O179">
        <v>9.2661999999999995</v>
      </c>
      <c r="P179" t="s">
        <v>602</v>
      </c>
      <c r="Q179">
        <v>2.3706638773775199E-2</v>
      </c>
      <c r="R179" t="s">
        <v>32</v>
      </c>
      <c r="S179" t="s">
        <v>195</v>
      </c>
      <c r="T179">
        <v>1067</v>
      </c>
      <c r="U179" t="s">
        <v>34</v>
      </c>
      <c r="V179" s="3" t="str">
        <f>HYPERLINK("..\..\Imagery\ScannedGeochron\RbSr\Broo1982aFig5.jpg")</f>
        <v>..\..\Imagery\ScannedGeochron\RbSr\Broo1982aFig5.jpg</v>
      </c>
    </row>
    <row r="180" spans="1:22" x14ac:dyDescent="0.25">
      <c r="A180" t="s">
        <v>600</v>
      </c>
      <c r="B180" t="s">
        <v>603</v>
      </c>
      <c r="C180">
        <v>404996</v>
      </c>
      <c r="D180">
        <v>6070070</v>
      </c>
      <c r="E180">
        <v>21</v>
      </c>
      <c r="F180" t="s">
        <v>25</v>
      </c>
      <c r="G180" t="s">
        <v>394</v>
      </c>
      <c r="H180" t="s">
        <v>136</v>
      </c>
      <c r="I180" t="s">
        <v>395</v>
      </c>
      <c r="J180" t="s">
        <v>396</v>
      </c>
      <c r="K180" t="s">
        <v>397</v>
      </c>
      <c r="L180">
        <v>0.70424680825180797</v>
      </c>
      <c r="M180">
        <v>351.3</v>
      </c>
      <c r="N180">
        <v>88</v>
      </c>
      <c r="O180">
        <v>11.863899999999999</v>
      </c>
      <c r="P180" t="s">
        <v>604</v>
      </c>
      <c r="Q180">
        <v>2.3706638773775199E-2</v>
      </c>
      <c r="R180" t="s">
        <v>51</v>
      </c>
      <c r="S180" t="s">
        <v>195</v>
      </c>
      <c r="T180">
        <v>1067</v>
      </c>
      <c r="U180" t="s">
        <v>53</v>
      </c>
      <c r="V180" s="3" t="str">
        <f>HYPERLINK("..\..\Imagery\ScannedGeochron\RbSr\Broo1982aFig5.jpg")</f>
        <v>..\..\Imagery\ScannedGeochron\RbSr\Broo1982aFig5.jpg</v>
      </c>
    </row>
    <row r="181" spans="1:22" x14ac:dyDescent="0.25">
      <c r="A181" t="s">
        <v>605</v>
      </c>
      <c r="B181" t="s">
        <v>606</v>
      </c>
      <c r="C181">
        <v>399732</v>
      </c>
      <c r="D181">
        <v>6065771</v>
      </c>
      <c r="E181">
        <v>21</v>
      </c>
      <c r="F181" t="s">
        <v>25</v>
      </c>
      <c r="G181" t="s">
        <v>394</v>
      </c>
      <c r="H181" t="s">
        <v>136</v>
      </c>
      <c r="I181" t="s">
        <v>395</v>
      </c>
      <c r="J181" t="s">
        <v>396</v>
      </c>
      <c r="K181" t="s">
        <v>397</v>
      </c>
      <c r="L181">
        <v>0.70445452815229603</v>
      </c>
      <c r="M181">
        <v>318.2</v>
      </c>
      <c r="N181">
        <v>154.80000000000001</v>
      </c>
      <c r="O181">
        <v>6.0285000000000002</v>
      </c>
      <c r="P181" t="s">
        <v>607</v>
      </c>
      <c r="Q181">
        <v>2.3706638773775199E-2</v>
      </c>
      <c r="R181" t="s">
        <v>51</v>
      </c>
      <c r="S181" t="s">
        <v>195</v>
      </c>
      <c r="T181">
        <v>1067</v>
      </c>
      <c r="U181" t="s">
        <v>53</v>
      </c>
      <c r="V181" s="3" t="str">
        <f>HYPERLINK("..\..\Imagery\ScannedGeochron\RbSr\Broo1982aFig5.jpg")</f>
        <v>..\..\Imagery\ScannedGeochron\RbSr\Broo1982aFig5.jpg</v>
      </c>
    </row>
    <row r="182" spans="1:22" x14ac:dyDescent="0.25">
      <c r="A182" t="s">
        <v>608</v>
      </c>
      <c r="B182" t="s">
        <v>609</v>
      </c>
      <c r="C182">
        <v>510352</v>
      </c>
      <c r="D182">
        <v>5885625</v>
      </c>
      <c r="E182">
        <v>21</v>
      </c>
      <c r="F182" t="s">
        <v>25</v>
      </c>
      <c r="G182" t="s">
        <v>610</v>
      </c>
      <c r="H182" t="s">
        <v>199</v>
      </c>
      <c r="I182" t="s">
        <v>611</v>
      </c>
      <c r="J182" t="s">
        <v>612</v>
      </c>
      <c r="K182" t="s">
        <v>613</v>
      </c>
      <c r="L182">
        <v>0.70368574983619103</v>
      </c>
      <c r="M182">
        <v>88</v>
      </c>
      <c r="N182">
        <v>488</v>
      </c>
      <c r="O182">
        <v>0.51659999999999995</v>
      </c>
      <c r="P182" t="s">
        <v>614</v>
      </c>
      <c r="Q182">
        <v>2.3546748284571001E-2</v>
      </c>
      <c r="R182" t="s">
        <v>51</v>
      </c>
      <c r="S182" t="s">
        <v>203</v>
      </c>
      <c r="T182">
        <v>1272</v>
      </c>
      <c r="U182" t="s">
        <v>53</v>
      </c>
      <c r="V182" s="3" t="str">
        <f t="shared" ref="V182:V187" si="15">HYPERLINK("..\..\Imagery\ScannedGeochron\RbSr\Prev1990Fig4A.jpg")</f>
        <v>..\..\Imagery\ScannedGeochron\RbSr\Prev1990Fig4A.jpg</v>
      </c>
    </row>
    <row r="183" spans="1:22" x14ac:dyDescent="0.25">
      <c r="A183" t="s">
        <v>608</v>
      </c>
      <c r="B183" t="s">
        <v>615</v>
      </c>
      <c r="C183">
        <v>510352</v>
      </c>
      <c r="D183">
        <v>5885625</v>
      </c>
      <c r="E183">
        <v>21</v>
      </c>
      <c r="F183" t="s">
        <v>25</v>
      </c>
      <c r="G183" t="s">
        <v>610</v>
      </c>
      <c r="H183" t="s">
        <v>199</v>
      </c>
      <c r="I183" t="s">
        <v>611</v>
      </c>
      <c r="J183" t="s">
        <v>612</v>
      </c>
      <c r="K183" t="s">
        <v>613</v>
      </c>
      <c r="L183">
        <v>0.70378417658288805</v>
      </c>
      <c r="M183">
        <v>89</v>
      </c>
      <c r="N183">
        <v>330</v>
      </c>
      <c r="O183">
        <v>0.77700000000000002</v>
      </c>
      <c r="P183" t="s">
        <v>616</v>
      </c>
      <c r="Q183">
        <v>2.3546748284571001E-2</v>
      </c>
      <c r="R183" t="s">
        <v>51</v>
      </c>
      <c r="S183" t="s">
        <v>203</v>
      </c>
      <c r="T183">
        <v>1272</v>
      </c>
      <c r="U183" t="s">
        <v>34</v>
      </c>
      <c r="V183" s="3" t="str">
        <f t="shared" si="15"/>
        <v>..\..\Imagery\ScannedGeochron\RbSr\Prev1990Fig4A.jpg</v>
      </c>
    </row>
    <row r="184" spans="1:22" x14ac:dyDescent="0.25">
      <c r="A184" t="s">
        <v>617</v>
      </c>
      <c r="B184" t="s">
        <v>618</v>
      </c>
      <c r="C184">
        <v>505177</v>
      </c>
      <c r="D184">
        <v>5888009</v>
      </c>
      <c r="E184">
        <v>21</v>
      </c>
      <c r="F184" t="s">
        <v>25</v>
      </c>
      <c r="G184" t="s">
        <v>610</v>
      </c>
      <c r="H184" t="s">
        <v>199</v>
      </c>
      <c r="I184" t="s">
        <v>611</v>
      </c>
      <c r="J184" t="s">
        <v>612</v>
      </c>
      <c r="K184" t="s">
        <v>613</v>
      </c>
      <c r="L184">
        <v>0.70278281859777403</v>
      </c>
      <c r="M184">
        <v>135</v>
      </c>
      <c r="N184">
        <v>244</v>
      </c>
      <c r="O184">
        <v>1.6017999999999999</v>
      </c>
      <c r="P184" t="s">
        <v>619</v>
      </c>
      <c r="Q184">
        <v>2.3546748284571001E-2</v>
      </c>
      <c r="R184" t="s">
        <v>51</v>
      </c>
      <c r="S184" t="s">
        <v>203</v>
      </c>
      <c r="T184">
        <v>1272</v>
      </c>
      <c r="U184" t="s">
        <v>53</v>
      </c>
      <c r="V184" s="3" t="str">
        <f t="shared" si="15"/>
        <v>..\..\Imagery\ScannedGeochron\RbSr\Prev1990Fig4A.jpg</v>
      </c>
    </row>
    <row r="185" spans="1:22" x14ac:dyDescent="0.25">
      <c r="A185" t="s">
        <v>617</v>
      </c>
      <c r="B185" t="s">
        <v>620</v>
      </c>
      <c r="C185">
        <v>505177</v>
      </c>
      <c r="D185">
        <v>5888009</v>
      </c>
      <c r="E185">
        <v>21</v>
      </c>
      <c r="F185" t="s">
        <v>25</v>
      </c>
      <c r="G185" t="s">
        <v>610</v>
      </c>
      <c r="H185" t="s">
        <v>199</v>
      </c>
      <c r="I185" t="s">
        <v>611</v>
      </c>
      <c r="J185" t="s">
        <v>612</v>
      </c>
      <c r="K185" t="s">
        <v>613</v>
      </c>
      <c r="L185">
        <v>0.70249877391593896</v>
      </c>
      <c r="M185">
        <v>128</v>
      </c>
      <c r="N185">
        <v>246</v>
      </c>
      <c r="O185">
        <v>1.4958</v>
      </c>
      <c r="P185" t="s">
        <v>621</v>
      </c>
      <c r="Q185">
        <v>2.3546748284571001E-2</v>
      </c>
      <c r="R185" t="s">
        <v>51</v>
      </c>
      <c r="S185" t="s">
        <v>203</v>
      </c>
      <c r="T185">
        <v>1272</v>
      </c>
      <c r="U185" t="s">
        <v>34</v>
      </c>
      <c r="V185" s="3" t="str">
        <f t="shared" si="15"/>
        <v>..\..\Imagery\ScannedGeochron\RbSr\Prev1990Fig4A.jpg</v>
      </c>
    </row>
    <row r="186" spans="1:22" x14ac:dyDescent="0.25">
      <c r="A186" t="s">
        <v>622</v>
      </c>
      <c r="B186" t="s">
        <v>623</v>
      </c>
      <c r="C186">
        <v>508484</v>
      </c>
      <c r="D186">
        <v>5881028</v>
      </c>
      <c r="E186">
        <v>21</v>
      </c>
      <c r="F186" t="s">
        <v>25</v>
      </c>
      <c r="G186" t="s">
        <v>610</v>
      </c>
      <c r="H186" t="s">
        <v>199</v>
      </c>
      <c r="I186" t="s">
        <v>611</v>
      </c>
      <c r="J186" t="s">
        <v>612</v>
      </c>
      <c r="K186" t="s">
        <v>613</v>
      </c>
      <c r="L186">
        <v>0.70344006368126599</v>
      </c>
      <c r="M186">
        <v>112</v>
      </c>
      <c r="N186">
        <v>300</v>
      </c>
      <c r="O186">
        <v>1.0821000000000001</v>
      </c>
      <c r="P186" t="s">
        <v>624</v>
      </c>
      <c r="Q186">
        <v>2.3546748284571001E-2</v>
      </c>
      <c r="R186" t="s">
        <v>51</v>
      </c>
      <c r="S186" t="s">
        <v>203</v>
      </c>
      <c r="T186">
        <v>1272</v>
      </c>
      <c r="U186" t="s">
        <v>53</v>
      </c>
      <c r="V186" s="3" t="str">
        <f t="shared" si="15"/>
        <v>..\..\Imagery\ScannedGeochron\RbSr\Prev1990Fig4A.jpg</v>
      </c>
    </row>
    <row r="187" spans="1:22" x14ac:dyDescent="0.25">
      <c r="A187" t="s">
        <v>625</v>
      </c>
      <c r="B187" t="s">
        <v>626</v>
      </c>
      <c r="C187">
        <v>513821</v>
      </c>
      <c r="D187">
        <v>5882508</v>
      </c>
      <c r="E187">
        <v>21</v>
      </c>
      <c r="F187" t="s">
        <v>25</v>
      </c>
      <c r="G187" t="s">
        <v>610</v>
      </c>
      <c r="H187" t="s">
        <v>199</v>
      </c>
      <c r="I187" t="s">
        <v>611</v>
      </c>
      <c r="J187" t="s">
        <v>612</v>
      </c>
      <c r="K187" t="s">
        <v>613</v>
      </c>
      <c r="L187">
        <v>0.70330483197508997</v>
      </c>
      <c r="M187">
        <v>112</v>
      </c>
      <c r="N187">
        <v>300</v>
      </c>
      <c r="O187">
        <v>1.0785</v>
      </c>
      <c r="P187" t="s">
        <v>627</v>
      </c>
      <c r="Q187">
        <v>2.3546748284571001E-2</v>
      </c>
      <c r="R187" t="s">
        <v>51</v>
      </c>
      <c r="S187" t="s">
        <v>203</v>
      </c>
      <c r="T187">
        <v>1272</v>
      </c>
      <c r="U187" t="s">
        <v>53</v>
      </c>
      <c r="V187" s="3" t="str">
        <f t="shared" si="15"/>
        <v>..\..\Imagery\ScannedGeochron\RbSr\Prev1990Fig4A.jpg</v>
      </c>
    </row>
    <row r="188" spans="1:22" x14ac:dyDescent="0.25">
      <c r="A188" t="s">
        <v>628</v>
      </c>
      <c r="B188" t="s">
        <v>629</v>
      </c>
      <c r="C188">
        <v>487566</v>
      </c>
      <c r="D188">
        <v>5883180</v>
      </c>
      <c r="E188">
        <v>21</v>
      </c>
      <c r="F188" t="s">
        <v>25</v>
      </c>
      <c r="G188" t="s">
        <v>630</v>
      </c>
      <c r="H188" t="s">
        <v>199</v>
      </c>
      <c r="I188" t="s">
        <v>631</v>
      </c>
      <c r="J188" t="s">
        <v>632</v>
      </c>
      <c r="K188" t="s">
        <v>633</v>
      </c>
      <c r="L188">
        <v>0.70290442379530305</v>
      </c>
      <c r="M188">
        <v>99</v>
      </c>
      <c r="N188">
        <v>263</v>
      </c>
      <c r="O188">
        <v>1.0978000000000001</v>
      </c>
      <c r="P188" t="s">
        <v>634</v>
      </c>
      <c r="Q188">
        <v>2.3561282751591198E-2</v>
      </c>
      <c r="R188" t="s">
        <v>51</v>
      </c>
      <c r="S188" t="s">
        <v>203</v>
      </c>
      <c r="T188">
        <v>1271</v>
      </c>
      <c r="U188" t="s">
        <v>53</v>
      </c>
      <c r="V188" s="3" t="str">
        <f t="shared" ref="V188:V198" si="16">HYPERLINK("..\..\Imagery\ScannedGeochron\RbSr\Prev1990Fig4B.jpg")</f>
        <v>..\..\Imagery\ScannedGeochron\RbSr\Prev1990Fig4B.jpg</v>
      </c>
    </row>
    <row r="189" spans="1:22" x14ac:dyDescent="0.25">
      <c r="A189" t="s">
        <v>635</v>
      </c>
      <c r="B189" t="s">
        <v>636</v>
      </c>
      <c r="C189">
        <v>472246</v>
      </c>
      <c r="D189">
        <v>5899726</v>
      </c>
      <c r="E189">
        <v>21</v>
      </c>
      <c r="F189" t="s">
        <v>25</v>
      </c>
      <c r="G189" t="s">
        <v>630</v>
      </c>
      <c r="H189" t="s">
        <v>199</v>
      </c>
      <c r="I189" t="s">
        <v>631</v>
      </c>
      <c r="J189" t="s">
        <v>632</v>
      </c>
      <c r="K189" t="s">
        <v>633</v>
      </c>
      <c r="L189">
        <v>0.69334913609654503</v>
      </c>
      <c r="M189">
        <v>166</v>
      </c>
      <c r="N189">
        <v>107</v>
      </c>
      <c r="O189">
        <v>4.5121000000000002</v>
      </c>
      <c r="P189" t="s">
        <v>637</v>
      </c>
      <c r="Q189">
        <v>2.3561282751591198E-2</v>
      </c>
      <c r="R189" t="s">
        <v>51</v>
      </c>
      <c r="S189" t="s">
        <v>203</v>
      </c>
      <c r="T189">
        <v>1271</v>
      </c>
      <c r="U189" t="s">
        <v>53</v>
      </c>
      <c r="V189" s="3" t="str">
        <f t="shared" si="16"/>
        <v>..\..\Imagery\ScannedGeochron\RbSr\Prev1990Fig4B.jpg</v>
      </c>
    </row>
    <row r="190" spans="1:22" x14ac:dyDescent="0.25">
      <c r="A190" t="s">
        <v>638</v>
      </c>
      <c r="B190" t="s">
        <v>639</v>
      </c>
      <c r="C190">
        <v>476868</v>
      </c>
      <c r="D190">
        <v>5905511</v>
      </c>
      <c r="E190">
        <v>21</v>
      </c>
      <c r="F190" t="s">
        <v>25</v>
      </c>
      <c r="G190" t="s">
        <v>630</v>
      </c>
      <c r="H190" t="s">
        <v>199</v>
      </c>
      <c r="I190" t="s">
        <v>631</v>
      </c>
      <c r="J190" t="s">
        <v>632</v>
      </c>
      <c r="K190" t="s">
        <v>633</v>
      </c>
      <c r="L190">
        <v>0.70486588374878101</v>
      </c>
      <c r="M190">
        <v>130</v>
      </c>
      <c r="N190">
        <v>251</v>
      </c>
      <c r="O190">
        <v>1.3472999999999999</v>
      </c>
      <c r="P190" t="s">
        <v>640</v>
      </c>
      <c r="Q190">
        <v>2.3561282751591198E-2</v>
      </c>
      <c r="R190" t="s">
        <v>51</v>
      </c>
      <c r="S190" t="s">
        <v>203</v>
      </c>
      <c r="T190">
        <v>1271</v>
      </c>
      <c r="U190" t="s">
        <v>53</v>
      </c>
      <c r="V190" s="3" t="str">
        <f t="shared" si="16"/>
        <v>..\..\Imagery\ScannedGeochron\RbSr\Prev1990Fig4B.jpg</v>
      </c>
    </row>
    <row r="191" spans="1:22" x14ac:dyDescent="0.25">
      <c r="A191" t="s">
        <v>641</v>
      </c>
      <c r="B191" t="s">
        <v>642</v>
      </c>
      <c r="C191">
        <v>474376</v>
      </c>
      <c r="D191">
        <v>5904318</v>
      </c>
      <c r="E191">
        <v>21</v>
      </c>
      <c r="F191" t="s">
        <v>25</v>
      </c>
      <c r="G191" t="s">
        <v>630</v>
      </c>
      <c r="H191" t="s">
        <v>199</v>
      </c>
      <c r="I191" t="s">
        <v>631</v>
      </c>
      <c r="J191" t="s">
        <v>632</v>
      </c>
      <c r="K191" t="s">
        <v>633</v>
      </c>
      <c r="L191">
        <v>0.70303964857467705</v>
      </c>
      <c r="M191">
        <v>128</v>
      </c>
      <c r="N191">
        <v>276</v>
      </c>
      <c r="O191">
        <v>1.3029999999999999</v>
      </c>
      <c r="P191" t="s">
        <v>643</v>
      </c>
      <c r="Q191">
        <v>2.3561282751591198E-2</v>
      </c>
      <c r="R191" t="s">
        <v>51</v>
      </c>
      <c r="S191" t="s">
        <v>203</v>
      </c>
      <c r="T191">
        <v>1271</v>
      </c>
      <c r="U191" t="s">
        <v>53</v>
      </c>
      <c r="V191" s="3" t="str">
        <f t="shared" si="16"/>
        <v>..\..\Imagery\ScannedGeochron\RbSr\Prev1990Fig4B.jpg</v>
      </c>
    </row>
    <row r="192" spans="1:22" x14ac:dyDescent="0.25">
      <c r="A192" t="s">
        <v>644</v>
      </c>
      <c r="B192" t="s">
        <v>645</v>
      </c>
      <c r="C192">
        <v>473117</v>
      </c>
      <c r="D192">
        <v>5903211</v>
      </c>
      <c r="E192">
        <v>21</v>
      </c>
      <c r="F192" t="s">
        <v>25</v>
      </c>
      <c r="G192" t="s">
        <v>630</v>
      </c>
      <c r="H192" t="s">
        <v>199</v>
      </c>
      <c r="I192" t="s">
        <v>631</v>
      </c>
      <c r="J192" t="s">
        <v>632</v>
      </c>
      <c r="K192" t="s">
        <v>633</v>
      </c>
      <c r="L192">
        <v>0.70263772589182305</v>
      </c>
      <c r="M192">
        <v>126</v>
      </c>
      <c r="N192">
        <v>281</v>
      </c>
      <c r="O192">
        <v>1.2895000000000001</v>
      </c>
      <c r="P192" t="s">
        <v>646</v>
      </c>
      <c r="Q192">
        <v>2.3561282751591198E-2</v>
      </c>
      <c r="R192" t="s">
        <v>51</v>
      </c>
      <c r="S192" t="s">
        <v>203</v>
      </c>
      <c r="T192">
        <v>1271</v>
      </c>
      <c r="U192" t="s">
        <v>53</v>
      </c>
      <c r="V192" s="3" t="str">
        <f t="shared" si="16"/>
        <v>..\..\Imagery\ScannedGeochron\RbSr\Prev1990Fig4B.jpg</v>
      </c>
    </row>
    <row r="193" spans="1:23" x14ac:dyDescent="0.25">
      <c r="A193" t="s">
        <v>647</v>
      </c>
      <c r="B193" t="s">
        <v>648</v>
      </c>
      <c r="C193">
        <v>519879</v>
      </c>
      <c r="D193">
        <v>5865567</v>
      </c>
      <c r="E193">
        <v>21</v>
      </c>
      <c r="F193" t="s">
        <v>25</v>
      </c>
      <c r="G193" t="s">
        <v>630</v>
      </c>
      <c r="H193" t="s">
        <v>199</v>
      </c>
      <c r="I193" t="s">
        <v>631</v>
      </c>
      <c r="J193" t="s">
        <v>632</v>
      </c>
      <c r="K193" t="s">
        <v>633</v>
      </c>
      <c r="L193">
        <v>0.70249430813083602</v>
      </c>
      <c r="M193">
        <v>156.69999999999999</v>
      </c>
      <c r="N193">
        <v>180</v>
      </c>
      <c r="O193">
        <v>2.5226000000000002</v>
      </c>
      <c r="P193" t="s">
        <v>649</v>
      </c>
      <c r="Q193">
        <v>2.3561282751591198E-2</v>
      </c>
      <c r="R193" t="s">
        <v>51</v>
      </c>
      <c r="S193" t="s">
        <v>203</v>
      </c>
      <c r="T193">
        <v>1271</v>
      </c>
      <c r="U193" t="s">
        <v>53</v>
      </c>
      <c r="V193" s="3" t="str">
        <f t="shared" si="16"/>
        <v>..\..\Imagery\ScannedGeochron\RbSr\Prev1990Fig4B.jpg</v>
      </c>
    </row>
    <row r="194" spans="1:23" x14ac:dyDescent="0.25">
      <c r="A194" t="s">
        <v>647</v>
      </c>
      <c r="B194" t="s">
        <v>650</v>
      </c>
      <c r="C194">
        <v>519879</v>
      </c>
      <c r="D194">
        <v>5865567</v>
      </c>
      <c r="E194">
        <v>21</v>
      </c>
      <c r="F194" t="s">
        <v>25</v>
      </c>
      <c r="G194" t="s">
        <v>630</v>
      </c>
      <c r="H194" t="s">
        <v>199</v>
      </c>
      <c r="I194" t="s">
        <v>631</v>
      </c>
      <c r="J194" t="s">
        <v>632</v>
      </c>
      <c r="K194" t="s">
        <v>633</v>
      </c>
      <c r="L194">
        <v>0.70197661593701199</v>
      </c>
      <c r="M194">
        <v>168</v>
      </c>
      <c r="N194">
        <v>186</v>
      </c>
      <c r="O194">
        <v>2.6162999999999998</v>
      </c>
      <c r="P194" t="s">
        <v>651</v>
      </c>
      <c r="Q194">
        <v>2.3561282751591198E-2</v>
      </c>
      <c r="R194" t="s">
        <v>51</v>
      </c>
      <c r="S194" t="s">
        <v>203</v>
      </c>
      <c r="T194">
        <v>1271</v>
      </c>
      <c r="U194" t="s">
        <v>34</v>
      </c>
      <c r="V194" s="3" t="str">
        <f t="shared" si="16"/>
        <v>..\..\Imagery\ScannedGeochron\RbSr\Prev1990Fig4B.jpg</v>
      </c>
    </row>
    <row r="195" spans="1:23" x14ac:dyDescent="0.25">
      <c r="A195" t="s">
        <v>652</v>
      </c>
      <c r="B195" t="s">
        <v>653</v>
      </c>
      <c r="C195">
        <v>510711</v>
      </c>
      <c r="D195">
        <v>5866864</v>
      </c>
      <c r="E195">
        <v>21</v>
      </c>
      <c r="F195" t="s">
        <v>25</v>
      </c>
      <c r="G195" t="s">
        <v>630</v>
      </c>
      <c r="H195" t="s">
        <v>199</v>
      </c>
      <c r="I195" t="s">
        <v>631</v>
      </c>
      <c r="J195" t="s">
        <v>632</v>
      </c>
      <c r="K195" t="s">
        <v>633</v>
      </c>
      <c r="L195">
        <v>0.70335501245283105</v>
      </c>
      <c r="M195">
        <v>54</v>
      </c>
      <c r="N195">
        <v>343</v>
      </c>
      <c r="O195">
        <v>0.45179999999999998</v>
      </c>
      <c r="P195" t="s">
        <v>654</v>
      </c>
      <c r="Q195">
        <v>2.3561282751591198E-2</v>
      </c>
      <c r="R195" t="s">
        <v>51</v>
      </c>
      <c r="S195" t="s">
        <v>203</v>
      </c>
      <c r="T195">
        <v>1271</v>
      </c>
      <c r="U195" t="s">
        <v>53</v>
      </c>
      <c r="V195" s="3" t="str">
        <f t="shared" si="16"/>
        <v>..\..\Imagery\ScannedGeochron\RbSr\Prev1990Fig4B.jpg</v>
      </c>
    </row>
    <row r="196" spans="1:23" x14ac:dyDescent="0.25">
      <c r="A196" t="s">
        <v>652</v>
      </c>
      <c r="B196" t="s">
        <v>655</v>
      </c>
      <c r="C196">
        <v>510711</v>
      </c>
      <c r="D196">
        <v>5866864</v>
      </c>
      <c r="E196">
        <v>21</v>
      </c>
      <c r="F196" t="s">
        <v>25</v>
      </c>
      <c r="G196" t="s">
        <v>630</v>
      </c>
      <c r="H196" t="s">
        <v>199</v>
      </c>
      <c r="I196" t="s">
        <v>631</v>
      </c>
      <c r="J196" t="s">
        <v>632</v>
      </c>
      <c r="K196" t="s">
        <v>633</v>
      </c>
      <c r="L196">
        <v>0.702483025953483</v>
      </c>
      <c r="M196">
        <v>145</v>
      </c>
      <c r="N196">
        <v>159</v>
      </c>
      <c r="O196">
        <v>2.6440399999999999</v>
      </c>
      <c r="P196" t="s">
        <v>656</v>
      </c>
      <c r="Q196">
        <v>2.3561282751591198E-2</v>
      </c>
      <c r="R196" t="s">
        <v>51</v>
      </c>
      <c r="S196" t="s">
        <v>203</v>
      </c>
      <c r="T196">
        <v>1271</v>
      </c>
      <c r="U196" t="s">
        <v>34</v>
      </c>
      <c r="V196" s="3" t="str">
        <f t="shared" si="16"/>
        <v>..\..\Imagery\ScannedGeochron\RbSr\Prev1990Fig4B.jpg</v>
      </c>
    </row>
    <row r="197" spans="1:23" x14ac:dyDescent="0.25">
      <c r="A197" t="s">
        <v>657</v>
      </c>
      <c r="B197" t="s">
        <v>658</v>
      </c>
      <c r="C197">
        <v>520400</v>
      </c>
      <c r="D197">
        <v>5862470</v>
      </c>
      <c r="E197">
        <v>21</v>
      </c>
      <c r="F197" t="s">
        <v>25</v>
      </c>
      <c r="G197" t="s">
        <v>659</v>
      </c>
      <c r="H197" t="s">
        <v>199</v>
      </c>
      <c r="I197" t="s">
        <v>660</v>
      </c>
      <c r="J197" t="s">
        <v>661</v>
      </c>
      <c r="K197" t="s">
        <v>633</v>
      </c>
      <c r="L197">
        <v>0.70341621467354898</v>
      </c>
      <c r="M197">
        <v>7</v>
      </c>
      <c r="N197">
        <v>317</v>
      </c>
      <c r="O197">
        <v>6.3399999999999998E-2</v>
      </c>
      <c r="P197" t="s">
        <v>662</v>
      </c>
      <c r="Q197">
        <v>2.3561282751591198E-2</v>
      </c>
      <c r="R197" t="s">
        <v>51</v>
      </c>
      <c r="S197" t="s">
        <v>203</v>
      </c>
      <c r="T197">
        <v>1270</v>
      </c>
      <c r="U197" t="s">
        <v>53</v>
      </c>
      <c r="V197" s="3" t="str">
        <f t="shared" si="16"/>
        <v>..\..\Imagery\ScannedGeochron\RbSr\Prev1990Fig4B.jpg</v>
      </c>
      <c r="W197" t="s">
        <v>663</v>
      </c>
    </row>
    <row r="198" spans="1:23" x14ac:dyDescent="0.25">
      <c r="A198" t="s">
        <v>657</v>
      </c>
      <c r="B198" t="s">
        <v>664</v>
      </c>
      <c r="C198">
        <v>520400</v>
      </c>
      <c r="D198">
        <v>5862470</v>
      </c>
      <c r="E198">
        <v>21</v>
      </c>
      <c r="F198" t="s">
        <v>25</v>
      </c>
      <c r="G198" t="s">
        <v>659</v>
      </c>
      <c r="H198" t="s">
        <v>199</v>
      </c>
      <c r="I198" t="s">
        <v>660</v>
      </c>
      <c r="J198" t="s">
        <v>661</v>
      </c>
      <c r="K198" t="s">
        <v>633</v>
      </c>
      <c r="L198">
        <v>0.70330674769692803</v>
      </c>
      <c r="M198">
        <v>44</v>
      </c>
      <c r="N198">
        <v>503</v>
      </c>
      <c r="O198">
        <v>0.24970000000000001</v>
      </c>
      <c r="P198" t="s">
        <v>665</v>
      </c>
      <c r="Q198">
        <v>2.3561282751591198E-2</v>
      </c>
      <c r="R198" t="s">
        <v>51</v>
      </c>
      <c r="S198" t="s">
        <v>203</v>
      </c>
      <c r="T198">
        <v>1270</v>
      </c>
      <c r="U198" t="s">
        <v>34</v>
      </c>
      <c r="V198" s="3" t="str">
        <f t="shared" si="16"/>
        <v>..\..\Imagery\ScannedGeochron\RbSr\Prev1990Fig4B.jpg</v>
      </c>
      <c r="W198" t="s">
        <v>663</v>
      </c>
    </row>
    <row r="199" spans="1:23" x14ac:dyDescent="0.25">
      <c r="A199" t="s">
        <v>666</v>
      </c>
      <c r="B199" t="s">
        <v>667</v>
      </c>
      <c r="C199">
        <v>494265</v>
      </c>
      <c r="D199">
        <v>5882723</v>
      </c>
      <c r="E199">
        <v>21</v>
      </c>
      <c r="F199" t="s">
        <v>25</v>
      </c>
      <c r="G199" t="s">
        <v>668</v>
      </c>
      <c r="H199" t="s">
        <v>199</v>
      </c>
      <c r="K199" t="s">
        <v>633</v>
      </c>
      <c r="L199">
        <v>0.70250259921012004</v>
      </c>
      <c r="M199">
        <v>4.202</v>
      </c>
      <c r="N199">
        <v>183</v>
      </c>
      <c r="O199">
        <v>6.6100000000000006E-2</v>
      </c>
      <c r="P199" t="s">
        <v>669</v>
      </c>
      <c r="Q199">
        <v>2.3561282751591198E-2</v>
      </c>
      <c r="S199" t="s">
        <v>203</v>
      </c>
      <c r="U199" t="s">
        <v>53</v>
      </c>
      <c r="V199" s="3" t="str">
        <f>HYPERLINK("..\..\Imagery\ScannedGeochron\RbSr\Prev1990Fig5A.jpg")</f>
        <v>..\..\Imagery\ScannedGeochron\RbSr\Prev1990Fig5A.jpg</v>
      </c>
    </row>
    <row r="200" spans="1:23" x14ac:dyDescent="0.25">
      <c r="A200" t="s">
        <v>666</v>
      </c>
      <c r="B200" t="s">
        <v>670</v>
      </c>
      <c r="C200">
        <v>494265</v>
      </c>
      <c r="D200">
        <v>5882723</v>
      </c>
      <c r="E200">
        <v>21</v>
      </c>
      <c r="F200" t="s">
        <v>25</v>
      </c>
      <c r="G200" t="s">
        <v>668</v>
      </c>
      <c r="H200" t="s">
        <v>199</v>
      </c>
      <c r="K200" t="s">
        <v>633</v>
      </c>
      <c r="L200">
        <v>0.70268965441537801</v>
      </c>
      <c r="M200">
        <v>1.956</v>
      </c>
      <c r="N200">
        <v>192</v>
      </c>
      <c r="O200">
        <v>2.93E-2</v>
      </c>
      <c r="P200" t="s">
        <v>671</v>
      </c>
      <c r="Q200">
        <v>2.3561282751591198E-2</v>
      </c>
      <c r="S200" t="s">
        <v>203</v>
      </c>
      <c r="U200" t="s">
        <v>34</v>
      </c>
      <c r="V200" s="3" t="str">
        <f>HYPERLINK("..\..\Imagery\ScannedGeochron\RbSr\Prev1990Fig5A.jpg")</f>
        <v>..\..\Imagery\ScannedGeochron\RbSr\Prev1990Fig5A.jpg</v>
      </c>
    </row>
    <row r="201" spans="1:23" x14ac:dyDescent="0.25">
      <c r="A201" t="s">
        <v>666</v>
      </c>
      <c r="B201" t="s">
        <v>672</v>
      </c>
      <c r="C201">
        <v>494265</v>
      </c>
      <c r="D201">
        <v>5882723</v>
      </c>
      <c r="E201">
        <v>21</v>
      </c>
      <c r="F201" t="s">
        <v>25</v>
      </c>
      <c r="G201" t="s">
        <v>668</v>
      </c>
      <c r="H201" t="s">
        <v>199</v>
      </c>
      <c r="K201" t="s">
        <v>633</v>
      </c>
      <c r="L201">
        <v>0.70180418948791901</v>
      </c>
      <c r="M201">
        <v>5.8079999999999998</v>
      </c>
      <c r="N201">
        <v>115</v>
      </c>
      <c r="O201">
        <v>0.1454</v>
      </c>
      <c r="P201" t="s">
        <v>673</v>
      </c>
      <c r="Q201">
        <v>2.3561282751591198E-2</v>
      </c>
      <c r="S201" t="s">
        <v>203</v>
      </c>
      <c r="U201" t="s">
        <v>34</v>
      </c>
      <c r="V201" s="3" t="str">
        <f>HYPERLINK("..\..\Imagery\ScannedGeochron\RbSr\Prev1990Fig5A.jpg")</f>
        <v>..\..\Imagery\ScannedGeochron\RbSr\Prev1990Fig5A.jpg</v>
      </c>
    </row>
    <row r="202" spans="1:23" x14ac:dyDescent="0.25">
      <c r="A202" t="s">
        <v>666</v>
      </c>
      <c r="B202" t="s">
        <v>674</v>
      </c>
      <c r="C202">
        <v>494265</v>
      </c>
      <c r="D202">
        <v>5882723</v>
      </c>
      <c r="E202">
        <v>21</v>
      </c>
      <c r="F202" t="s">
        <v>25</v>
      </c>
      <c r="G202" t="s">
        <v>668</v>
      </c>
      <c r="H202" t="s">
        <v>199</v>
      </c>
      <c r="I202" t="s">
        <v>675</v>
      </c>
      <c r="J202" t="s">
        <v>676</v>
      </c>
      <c r="K202" t="s">
        <v>633</v>
      </c>
      <c r="L202">
        <v>0.703334000586752</v>
      </c>
      <c r="M202">
        <v>2.637</v>
      </c>
      <c r="N202">
        <v>98</v>
      </c>
      <c r="O202">
        <v>7.7499999999999999E-2</v>
      </c>
      <c r="P202" t="s">
        <v>677</v>
      </c>
      <c r="Q202">
        <v>2.3561282751591198E-2</v>
      </c>
      <c r="R202" t="s">
        <v>51</v>
      </c>
      <c r="S202" t="s">
        <v>203</v>
      </c>
      <c r="T202">
        <v>1277</v>
      </c>
      <c r="U202" t="s">
        <v>34</v>
      </c>
      <c r="V202" s="3" t="str">
        <f>HYPERLINK("..\..\Imagery\ScannedGeochron\RbSr\Prev1990Fig5B.jpg")</f>
        <v>..\..\Imagery\ScannedGeochron\RbSr\Prev1990Fig5B.jpg</v>
      </c>
      <c r="W202" t="s">
        <v>678</v>
      </c>
    </row>
    <row r="203" spans="1:23" x14ac:dyDescent="0.25">
      <c r="A203" t="s">
        <v>666</v>
      </c>
      <c r="B203" t="s">
        <v>679</v>
      </c>
      <c r="C203">
        <v>494265</v>
      </c>
      <c r="D203">
        <v>5882723</v>
      </c>
      <c r="E203">
        <v>21</v>
      </c>
      <c r="F203" t="s">
        <v>25</v>
      </c>
      <c r="G203" t="s">
        <v>668</v>
      </c>
      <c r="H203" t="s">
        <v>199</v>
      </c>
      <c r="K203" t="s">
        <v>633</v>
      </c>
      <c r="L203">
        <v>0.70256990481821102</v>
      </c>
      <c r="M203">
        <v>2.8530000000000002</v>
      </c>
      <c r="N203">
        <v>206</v>
      </c>
      <c r="O203">
        <v>3.9899999999999998E-2</v>
      </c>
      <c r="P203" t="s">
        <v>680</v>
      </c>
      <c r="Q203">
        <v>2.3561282751591198E-2</v>
      </c>
      <c r="S203" t="s">
        <v>203</v>
      </c>
      <c r="U203" t="s">
        <v>34</v>
      </c>
      <c r="V203" s="3" t="str">
        <f>HYPERLINK("..\..\Imagery\ScannedGeochron\RbSr\Prev1990Fig5A.jpg")</f>
        <v>..\..\Imagery\ScannedGeochron\RbSr\Prev1990Fig5A.jpg</v>
      </c>
    </row>
    <row r="204" spans="1:23" x14ac:dyDescent="0.25">
      <c r="A204" t="s">
        <v>666</v>
      </c>
      <c r="B204" t="s">
        <v>681</v>
      </c>
      <c r="C204">
        <v>494265</v>
      </c>
      <c r="D204">
        <v>5882723</v>
      </c>
      <c r="E204">
        <v>21</v>
      </c>
      <c r="F204" t="s">
        <v>25</v>
      </c>
      <c r="G204" t="s">
        <v>668</v>
      </c>
      <c r="H204" t="s">
        <v>199</v>
      </c>
      <c r="K204" t="s">
        <v>633</v>
      </c>
      <c r="L204">
        <v>0.70246310733677497</v>
      </c>
      <c r="M204">
        <v>1.9910000000000001</v>
      </c>
      <c r="N204">
        <v>181</v>
      </c>
      <c r="O204">
        <v>3.1699999999999999E-2</v>
      </c>
      <c r="P204" t="s">
        <v>682</v>
      </c>
      <c r="Q204">
        <v>2.3561282751591198E-2</v>
      </c>
      <c r="S204" t="s">
        <v>203</v>
      </c>
      <c r="U204" t="s">
        <v>34</v>
      </c>
      <c r="V204" s="3" t="str">
        <f>HYPERLINK("..\..\Imagery\ScannedGeochron\RbSr\Prev1990Fig5A.jpg")</f>
        <v>..\..\Imagery\ScannedGeochron\RbSr\Prev1990Fig5A.jpg</v>
      </c>
    </row>
    <row r="205" spans="1:23" x14ac:dyDescent="0.25">
      <c r="A205" t="s">
        <v>666</v>
      </c>
      <c r="B205" t="s">
        <v>683</v>
      </c>
      <c r="C205">
        <v>494265</v>
      </c>
      <c r="D205">
        <v>5882723</v>
      </c>
      <c r="E205">
        <v>21</v>
      </c>
      <c r="F205" t="s">
        <v>25</v>
      </c>
      <c r="G205" t="s">
        <v>668</v>
      </c>
      <c r="H205" t="s">
        <v>199</v>
      </c>
      <c r="K205" t="s">
        <v>633</v>
      </c>
      <c r="L205">
        <v>0.70315815785695801</v>
      </c>
      <c r="M205">
        <v>3.536</v>
      </c>
      <c r="N205">
        <v>176</v>
      </c>
      <c r="O205">
        <v>5.7799999999999997E-2</v>
      </c>
      <c r="P205" t="s">
        <v>684</v>
      </c>
      <c r="Q205">
        <v>2.3561282751591198E-2</v>
      </c>
      <c r="S205" t="s">
        <v>203</v>
      </c>
      <c r="U205" t="s">
        <v>34</v>
      </c>
      <c r="V205" s="3" t="str">
        <f>HYPERLINK("..\..\Imagery\ScannedGeochron\RbSr\Prev1990Fig5A.jpg")</f>
        <v>..\..\Imagery\ScannedGeochron\RbSr\Prev1990Fig5A.jpg</v>
      </c>
    </row>
    <row r="206" spans="1:23" x14ac:dyDescent="0.25">
      <c r="A206" t="s">
        <v>685</v>
      </c>
      <c r="B206" t="s">
        <v>686</v>
      </c>
      <c r="C206">
        <v>518840</v>
      </c>
      <c r="D206">
        <v>5889406</v>
      </c>
      <c r="E206">
        <v>21</v>
      </c>
      <c r="F206" t="s">
        <v>25</v>
      </c>
      <c r="G206" t="s">
        <v>687</v>
      </c>
      <c r="H206" t="s">
        <v>199</v>
      </c>
      <c r="I206" t="s">
        <v>688</v>
      </c>
      <c r="J206" t="s">
        <v>689</v>
      </c>
      <c r="K206" t="s">
        <v>633</v>
      </c>
      <c r="L206">
        <v>0.70246690584279203</v>
      </c>
      <c r="M206">
        <v>0.47199999999999998</v>
      </c>
      <c r="N206">
        <v>282</v>
      </c>
      <c r="O206">
        <v>4.7999999999999996E-3</v>
      </c>
      <c r="P206" t="s">
        <v>690</v>
      </c>
      <c r="Q206">
        <v>2.3561282751591198E-2</v>
      </c>
      <c r="R206" t="s">
        <v>51</v>
      </c>
      <c r="S206" t="s">
        <v>203</v>
      </c>
      <c r="T206">
        <v>1276</v>
      </c>
      <c r="U206" t="s">
        <v>53</v>
      </c>
      <c r="V206" s="3" t="str">
        <f>HYPERLINK("..\..\Imagery\ScannedGeochron\RbSr\Prev1990Fig5C.jpg")</f>
        <v>..\..\Imagery\ScannedGeochron\RbSr\Prev1990Fig5C.jpg</v>
      </c>
      <c r="W206" t="s">
        <v>691</v>
      </c>
    </row>
    <row r="207" spans="1:23" x14ac:dyDescent="0.25">
      <c r="A207" t="s">
        <v>692</v>
      </c>
      <c r="B207" t="s">
        <v>693</v>
      </c>
      <c r="C207">
        <v>518128</v>
      </c>
      <c r="D207">
        <v>5888479</v>
      </c>
      <c r="E207">
        <v>21</v>
      </c>
      <c r="F207" t="s">
        <v>25</v>
      </c>
      <c r="G207" t="s">
        <v>687</v>
      </c>
      <c r="H207" t="s">
        <v>199</v>
      </c>
      <c r="K207" t="s">
        <v>633</v>
      </c>
      <c r="L207">
        <v>0.70256517938209395</v>
      </c>
      <c r="M207">
        <v>0.39700000000000002</v>
      </c>
      <c r="N207">
        <v>316</v>
      </c>
      <c r="O207">
        <v>3.5999999999999999E-3</v>
      </c>
      <c r="P207" t="s">
        <v>694</v>
      </c>
      <c r="Q207">
        <v>2.3561282751591198E-2</v>
      </c>
      <c r="S207" t="s">
        <v>203</v>
      </c>
      <c r="U207" t="s">
        <v>53</v>
      </c>
      <c r="V207" s="3" t="str">
        <f>HYPERLINK("..\..\Imagery\ScannedGeochron\RbSr\Prev1990Fig5A.jpg")</f>
        <v>..\..\Imagery\ScannedGeochron\RbSr\Prev1990Fig5A.jpg</v>
      </c>
    </row>
    <row r="208" spans="1:23" x14ac:dyDescent="0.25">
      <c r="A208" t="s">
        <v>695</v>
      </c>
      <c r="B208" t="s">
        <v>696</v>
      </c>
      <c r="C208">
        <v>480915</v>
      </c>
      <c r="D208">
        <v>5931165</v>
      </c>
      <c r="E208">
        <v>21</v>
      </c>
      <c r="F208" t="s">
        <v>25</v>
      </c>
      <c r="G208" t="s">
        <v>697</v>
      </c>
      <c r="H208" t="s">
        <v>199</v>
      </c>
      <c r="K208" t="s">
        <v>698</v>
      </c>
      <c r="L208">
        <v>0.70242335825138602</v>
      </c>
      <c r="M208">
        <v>78.099999999999994</v>
      </c>
      <c r="N208">
        <v>1038</v>
      </c>
      <c r="O208">
        <v>0.221</v>
      </c>
      <c r="P208" t="s">
        <v>699</v>
      </c>
      <c r="Q208">
        <v>2.4011953613637799E-2</v>
      </c>
      <c r="S208" t="s">
        <v>700</v>
      </c>
      <c r="U208" t="s">
        <v>53</v>
      </c>
      <c r="V208" s="3" t="str">
        <f t="shared" ref="V208:V221" si="17">HYPERLINK("..\..\Imagery\ScannedGeochron\RbSr\Schä1991Fig10B.jpg")</f>
        <v>..\..\Imagery\ScannedGeochron\RbSr\Schä1991Fig10B.jpg</v>
      </c>
    </row>
    <row r="209" spans="1:22" x14ac:dyDescent="0.25">
      <c r="A209" t="s">
        <v>701</v>
      </c>
      <c r="B209" t="s">
        <v>702</v>
      </c>
      <c r="C209">
        <v>579503</v>
      </c>
      <c r="D209">
        <v>5894184</v>
      </c>
      <c r="E209">
        <v>21</v>
      </c>
      <c r="F209" t="s">
        <v>25</v>
      </c>
      <c r="G209" t="s">
        <v>703</v>
      </c>
      <c r="H209" t="s">
        <v>199</v>
      </c>
      <c r="K209" t="s">
        <v>704</v>
      </c>
      <c r="L209">
        <v>0.70277284526006401</v>
      </c>
      <c r="M209">
        <v>46.9</v>
      </c>
      <c r="N209">
        <v>900</v>
      </c>
      <c r="O209">
        <v>0.153</v>
      </c>
      <c r="P209" t="s">
        <v>705</v>
      </c>
      <c r="Q209">
        <v>2.3968331633568599E-2</v>
      </c>
      <c r="S209" t="s">
        <v>700</v>
      </c>
      <c r="U209" t="s">
        <v>53</v>
      </c>
      <c r="V209" s="3" t="str">
        <f t="shared" si="17"/>
        <v>..\..\Imagery\ScannedGeochron\RbSr\Schä1991Fig10B.jpg</v>
      </c>
    </row>
    <row r="210" spans="1:22" x14ac:dyDescent="0.25">
      <c r="A210" t="s">
        <v>706</v>
      </c>
      <c r="B210" t="s">
        <v>706</v>
      </c>
      <c r="C210">
        <v>581927</v>
      </c>
      <c r="D210">
        <v>5899392</v>
      </c>
      <c r="E210">
        <v>21</v>
      </c>
      <c r="F210" t="s">
        <v>25</v>
      </c>
      <c r="G210" t="s">
        <v>707</v>
      </c>
      <c r="H210" t="s">
        <v>199</v>
      </c>
      <c r="K210" t="s">
        <v>708</v>
      </c>
      <c r="L210">
        <v>0.70084856490630698</v>
      </c>
      <c r="M210">
        <v>132</v>
      </c>
      <c r="N210">
        <v>173</v>
      </c>
      <c r="O210">
        <v>2.19</v>
      </c>
      <c r="P210" t="s">
        <v>709</v>
      </c>
      <c r="Q210">
        <v>2.3895632462873601E-2</v>
      </c>
      <c r="S210" t="s">
        <v>700</v>
      </c>
      <c r="U210" t="s">
        <v>53</v>
      </c>
      <c r="V210" s="3" t="str">
        <f t="shared" si="17"/>
        <v>..\..\Imagery\ScannedGeochron\RbSr\Schä1991Fig10B.jpg</v>
      </c>
    </row>
    <row r="211" spans="1:22" x14ac:dyDescent="0.25">
      <c r="A211" t="s">
        <v>710</v>
      </c>
      <c r="B211" t="s">
        <v>710</v>
      </c>
      <c r="C211">
        <v>580273</v>
      </c>
      <c r="D211">
        <v>5900047</v>
      </c>
      <c r="E211">
        <v>21</v>
      </c>
      <c r="F211" t="s">
        <v>25</v>
      </c>
      <c r="G211" t="s">
        <v>711</v>
      </c>
      <c r="H211" t="s">
        <v>199</v>
      </c>
      <c r="K211" t="s">
        <v>698</v>
      </c>
      <c r="L211">
        <v>0.70259295111447595</v>
      </c>
      <c r="M211">
        <v>123</v>
      </c>
      <c r="N211">
        <v>478</v>
      </c>
      <c r="O211">
        <v>0.75700000000000001</v>
      </c>
      <c r="P211" t="s">
        <v>712</v>
      </c>
      <c r="Q211">
        <v>2.4011953613637799E-2</v>
      </c>
      <c r="S211" t="s">
        <v>700</v>
      </c>
      <c r="U211" t="s">
        <v>53</v>
      </c>
      <c r="V211" s="3" t="str">
        <f t="shared" si="17"/>
        <v>..\..\Imagery\ScannedGeochron\RbSr\Schä1991Fig10B.jpg</v>
      </c>
    </row>
    <row r="212" spans="1:22" x14ac:dyDescent="0.25">
      <c r="A212" t="s">
        <v>713</v>
      </c>
      <c r="B212" t="s">
        <v>713</v>
      </c>
      <c r="C212">
        <v>435845</v>
      </c>
      <c r="D212">
        <v>5876075</v>
      </c>
      <c r="E212">
        <v>21</v>
      </c>
      <c r="F212" t="s">
        <v>25</v>
      </c>
      <c r="G212" t="s">
        <v>714</v>
      </c>
      <c r="H212" t="s">
        <v>46</v>
      </c>
      <c r="K212" t="s">
        <v>715</v>
      </c>
      <c r="L212">
        <v>0.70219233744922904</v>
      </c>
      <c r="M212">
        <v>104</v>
      </c>
      <c r="N212">
        <v>724</v>
      </c>
      <c r="O212">
        <v>0.42199999999999999</v>
      </c>
      <c r="P212" t="s">
        <v>716</v>
      </c>
      <c r="Q212">
        <v>2.34304799781309E-2</v>
      </c>
      <c r="S212" t="s">
        <v>700</v>
      </c>
      <c r="U212" t="s">
        <v>53</v>
      </c>
      <c r="V212" s="3" t="str">
        <f t="shared" si="17"/>
        <v>..\..\Imagery\ScannedGeochron\RbSr\Schä1991Fig10B.jpg</v>
      </c>
    </row>
    <row r="213" spans="1:22" x14ac:dyDescent="0.25">
      <c r="A213" t="s">
        <v>91</v>
      </c>
      <c r="B213" t="s">
        <v>717</v>
      </c>
      <c r="C213">
        <v>504835</v>
      </c>
      <c r="D213">
        <v>5970254</v>
      </c>
      <c r="E213">
        <v>21</v>
      </c>
      <c r="F213" t="s">
        <v>25</v>
      </c>
      <c r="G213" t="s">
        <v>718</v>
      </c>
      <c r="H213" t="s">
        <v>78</v>
      </c>
      <c r="K213" t="s">
        <v>719</v>
      </c>
      <c r="L213">
        <v>0.70265810726883204</v>
      </c>
      <c r="M213">
        <v>60.6</v>
      </c>
      <c r="N213">
        <v>1391</v>
      </c>
      <c r="O213">
        <v>0.128</v>
      </c>
      <c r="P213" t="s">
        <v>720</v>
      </c>
      <c r="Q213">
        <v>2.3764786962250602E-2</v>
      </c>
      <c r="S213" t="s">
        <v>700</v>
      </c>
      <c r="U213" t="s">
        <v>53</v>
      </c>
      <c r="V213" s="3" t="str">
        <f t="shared" si="17"/>
        <v>..\..\Imagery\ScannedGeochron\RbSr\Schä1991Fig10B.jpg</v>
      </c>
    </row>
    <row r="214" spans="1:22" x14ac:dyDescent="0.25">
      <c r="A214" t="s">
        <v>91</v>
      </c>
      <c r="B214" t="s">
        <v>721</v>
      </c>
      <c r="C214">
        <v>504835</v>
      </c>
      <c r="D214">
        <v>5970254</v>
      </c>
      <c r="E214">
        <v>21</v>
      </c>
      <c r="F214" t="s">
        <v>25</v>
      </c>
      <c r="G214" t="s">
        <v>722</v>
      </c>
      <c r="H214" t="s">
        <v>78</v>
      </c>
      <c r="K214" t="s">
        <v>723</v>
      </c>
      <c r="L214">
        <v>0.70265275638607705</v>
      </c>
      <c r="M214">
        <v>65.900000000000006</v>
      </c>
      <c r="N214">
        <v>1046</v>
      </c>
      <c r="O214">
        <v>0.185</v>
      </c>
      <c r="P214" t="s">
        <v>724</v>
      </c>
      <c r="Q214">
        <v>2.38229384536368E-2</v>
      </c>
      <c r="S214" t="s">
        <v>700</v>
      </c>
      <c r="U214" t="s">
        <v>53</v>
      </c>
      <c r="V214" s="3" t="str">
        <f t="shared" si="17"/>
        <v>..\..\Imagery\ScannedGeochron\RbSr\Schä1991Fig10B.jpg</v>
      </c>
    </row>
    <row r="215" spans="1:22" x14ac:dyDescent="0.25">
      <c r="A215" t="s">
        <v>176</v>
      </c>
      <c r="B215" t="s">
        <v>725</v>
      </c>
      <c r="C215">
        <v>471486</v>
      </c>
      <c r="D215">
        <v>6004486</v>
      </c>
      <c r="E215">
        <v>21</v>
      </c>
      <c r="F215" t="s">
        <v>25</v>
      </c>
      <c r="G215" t="s">
        <v>178</v>
      </c>
      <c r="H215" t="s">
        <v>78</v>
      </c>
      <c r="K215" t="s">
        <v>181</v>
      </c>
      <c r="L215">
        <v>0.70138956553503795</v>
      </c>
      <c r="M215">
        <v>125</v>
      </c>
      <c r="N215">
        <v>471</v>
      </c>
      <c r="O215">
        <v>0.78</v>
      </c>
      <c r="P215" t="s">
        <v>726</v>
      </c>
      <c r="Q215">
        <v>2.4564659570464099E-2</v>
      </c>
      <c r="S215" t="s">
        <v>700</v>
      </c>
      <c r="U215" t="s">
        <v>53</v>
      </c>
      <c r="V215" s="3" t="str">
        <f t="shared" si="17"/>
        <v>..\..\Imagery\ScannedGeochron\RbSr\Schä1991Fig10B.jpg</v>
      </c>
    </row>
    <row r="216" spans="1:22" x14ac:dyDescent="0.25">
      <c r="A216" t="s">
        <v>727</v>
      </c>
      <c r="B216" t="s">
        <v>727</v>
      </c>
      <c r="C216">
        <v>460400</v>
      </c>
      <c r="D216">
        <v>6027550</v>
      </c>
      <c r="E216">
        <v>21</v>
      </c>
      <c r="F216" t="s">
        <v>25</v>
      </c>
      <c r="G216" t="s">
        <v>728</v>
      </c>
      <c r="H216" t="s">
        <v>78</v>
      </c>
      <c r="K216" t="s">
        <v>729</v>
      </c>
      <c r="L216">
        <v>0.70469104162943796</v>
      </c>
      <c r="M216">
        <v>91.9</v>
      </c>
      <c r="N216">
        <v>53.8</v>
      </c>
      <c r="O216">
        <v>5.07</v>
      </c>
      <c r="P216" t="s">
        <v>730</v>
      </c>
      <c r="Q216">
        <v>2.36921022427143E-2</v>
      </c>
      <c r="S216" t="s">
        <v>700</v>
      </c>
      <c r="U216" t="s">
        <v>53</v>
      </c>
      <c r="V216" s="3" t="str">
        <f t="shared" si="17"/>
        <v>..\..\Imagery\ScannedGeochron\RbSr\Schä1991Fig10B.jpg</v>
      </c>
    </row>
    <row r="217" spans="1:22" x14ac:dyDescent="0.25">
      <c r="A217" t="s">
        <v>731</v>
      </c>
      <c r="B217" t="s">
        <v>732</v>
      </c>
      <c r="C217">
        <v>307977</v>
      </c>
      <c r="D217">
        <v>5987460</v>
      </c>
      <c r="E217">
        <v>21</v>
      </c>
      <c r="F217" t="s">
        <v>25</v>
      </c>
      <c r="G217" t="s">
        <v>733</v>
      </c>
      <c r="H217" t="s">
        <v>78</v>
      </c>
      <c r="K217" t="s">
        <v>734</v>
      </c>
      <c r="L217">
        <v>0.70308163682204705</v>
      </c>
      <c r="M217">
        <v>86.4</v>
      </c>
      <c r="N217">
        <v>246</v>
      </c>
      <c r="O217">
        <v>1.03</v>
      </c>
      <c r="P217" t="s">
        <v>735</v>
      </c>
      <c r="Q217">
        <v>2.3445012794129302E-2</v>
      </c>
      <c r="S217" t="s">
        <v>700</v>
      </c>
      <c r="U217" t="s">
        <v>53</v>
      </c>
      <c r="V217" s="3" t="str">
        <f t="shared" si="17"/>
        <v>..\..\Imagery\ScannedGeochron\RbSr\Schä1991Fig10B.jpg</v>
      </c>
    </row>
    <row r="218" spans="1:22" x14ac:dyDescent="0.25">
      <c r="A218" t="s">
        <v>736</v>
      </c>
      <c r="B218" t="s">
        <v>737</v>
      </c>
      <c r="C218">
        <v>275413</v>
      </c>
      <c r="D218">
        <v>5972065</v>
      </c>
      <c r="E218">
        <v>21</v>
      </c>
      <c r="F218" t="s">
        <v>25</v>
      </c>
      <c r="G218" t="s">
        <v>738</v>
      </c>
      <c r="H218" t="s">
        <v>78</v>
      </c>
      <c r="K218" t="s">
        <v>739</v>
      </c>
      <c r="L218">
        <v>0.70300235419551305</v>
      </c>
      <c r="M218">
        <v>89.1</v>
      </c>
      <c r="N218">
        <v>820</v>
      </c>
      <c r="O218">
        <v>0.31900000000000001</v>
      </c>
      <c r="P218" t="s">
        <v>740</v>
      </c>
      <c r="Q218">
        <v>2.4099203148863199E-2</v>
      </c>
      <c r="S218" t="s">
        <v>700</v>
      </c>
      <c r="U218" t="s">
        <v>53</v>
      </c>
      <c r="V218" s="3" t="str">
        <f t="shared" si="17"/>
        <v>..\..\Imagery\ScannedGeochron\RbSr\Schä1991Fig10B.jpg</v>
      </c>
    </row>
    <row r="219" spans="1:22" x14ac:dyDescent="0.25">
      <c r="A219" t="s">
        <v>741</v>
      </c>
      <c r="B219" t="s">
        <v>741</v>
      </c>
      <c r="C219">
        <v>379094</v>
      </c>
      <c r="D219">
        <v>5982569</v>
      </c>
      <c r="E219">
        <v>21</v>
      </c>
      <c r="F219" t="s">
        <v>25</v>
      </c>
      <c r="G219" t="s">
        <v>742</v>
      </c>
      <c r="H219" t="s">
        <v>27</v>
      </c>
      <c r="K219" t="s">
        <v>743</v>
      </c>
      <c r="L219">
        <v>0.69782881162035704</v>
      </c>
      <c r="M219">
        <v>189</v>
      </c>
      <c r="N219">
        <v>218</v>
      </c>
      <c r="O219">
        <v>2.56</v>
      </c>
      <c r="P219" t="s">
        <v>744</v>
      </c>
      <c r="Q219">
        <v>2.4113745460797999E-2</v>
      </c>
      <c r="S219" t="s">
        <v>700</v>
      </c>
      <c r="U219" t="s">
        <v>53</v>
      </c>
      <c r="V219" s="3" t="str">
        <f t="shared" si="17"/>
        <v>..\..\Imagery\ScannedGeochron\RbSr\Schä1991Fig10B.jpg</v>
      </c>
    </row>
    <row r="220" spans="1:22" x14ac:dyDescent="0.25">
      <c r="A220" t="s">
        <v>745</v>
      </c>
      <c r="B220" t="s">
        <v>745</v>
      </c>
      <c r="C220">
        <v>479662</v>
      </c>
      <c r="D220">
        <v>5935245</v>
      </c>
      <c r="E220">
        <v>21</v>
      </c>
      <c r="F220" t="s">
        <v>25</v>
      </c>
      <c r="G220" t="s">
        <v>544</v>
      </c>
      <c r="H220" t="s">
        <v>27</v>
      </c>
      <c r="K220" t="s">
        <v>719</v>
      </c>
      <c r="L220">
        <v>0.701481058904737</v>
      </c>
      <c r="M220">
        <v>136</v>
      </c>
      <c r="N220">
        <v>276</v>
      </c>
      <c r="O220">
        <v>1.45</v>
      </c>
      <c r="P220" t="s">
        <v>746</v>
      </c>
      <c r="Q220">
        <v>2.3764786962250602E-2</v>
      </c>
      <c r="S220" t="s">
        <v>700</v>
      </c>
      <c r="U220" t="s">
        <v>53</v>
      </c>
      <c r="V220" s="3" t="str">
        <f t="shared" si="17"/>
        <v>..\..\Imagery\ScannedGeochron\RbSr\Schä1991Fig10B.jpg</v>
      </c>
    </row>
    <row r="221" spans="1:22" x14ac:dyDescent="0.25">
      <c r="A221" t="s">
        <v>747</v>
      </c>
      <c r="B221" t="s">
        <v>747</v>
      </c>
      <c r="C221">
        <v>447200</v>
      </c>
      <c r="D221">
        <v>5924550</v>
      </c>
      <c r="E221">
        <v>21</v>
      </c>
      <c r="F221" t="s">
        <v>25</v>
      </c>
      <c r="G221" t="s">
        <v>748</v>
      </c>
      <c r="H221" t="s">
        <v>27</v>
      </c>
      <c r="K221" t="s">
        <v>749</v>
      </c>
      <c r="L221">
        <v>0.70553467209854503</v>
      </c>
      <c r="M221">
        <v>200</v>
      </c>
      <c r="N221">
        <v>475</v>
      </c>
      <c r="O221">
        <v>1.24</v>
      </c>
      <c r="P221" t="s">
        <v>750</v>
      </c>
      <c r="Q221">
        <v>1.5439780565689201E-2</v>
      </c>
      <c r="S221" t="s">
        <v>700</v>
      </c>
      <c r="U221" t="s">
        <v>53</v>
      </c>
      <c r="V221" s="3" t="str">
        <f t="shared" si="17"/>
        <v>..\..\Imagery\ScannedGeochron\RbSr\Schä1991Fig10B.jpg</v>
      </c>
    </row>
    <row r="222" spans="1:22" x14ac:dyDescent="0.25">
      <c r="A222" t="s">
        <v>751</v>
      </c>
      <c r="B222" t="s">
        <v>751</v>
      </c>
      <c r="C222">
        <v>388210</v>
      </c>
      <c r="D222">
        <v>5923434</v>
      </c>
      <c r="E222">
        <v>21</v>
      </c>
      <c r="F222" t="s">
        <v>25</v>
      </c>
      <c r="G222" t="s">
        <v>752</v>
      </c>
      <c r="H222" t="s">
        <v>46</v>
      </c>
      <c r="I222" t="s">
        <v>753</v>
      </c>
      <c r="J222" t="s">
        <v>754</v>
      </c>
      <c r="K222" t="s">
        <v>397</v>
      </c>
      <c r="S222" t="s">
        <v>755</v>
      </c>
      <c r="T222">
        <v>1200</v>
      </c>
      <c r="U222" t="s">
        <v>34</v>
      </c>
    </row>
    <row r="223" spans="1:22" x14ac:dyDescent="0.25">
      <c r="A223" t="s">
        <v>756</v>
      </c>
      <c r="B223" t="s">
        <v>756</v>
      </c>
      <c r="C223">
        <v>362384</v>
      </c>
      <c r="D223">
        <v>5908821</v>
      </c>
      <c r="E223">
        <v>21</v>
      </c>
      <c r="F223" t="s">
        <v>25</v>
      </c>
      <c r="G223" t="s">
        <v>757</v>
      </c>
      <c r="H223" t="s">
        <v>46</v>
      </c>
      <c r="K223" t="s">
        <v>633</v>
      </c>
      <c r="L223">
        <v>0.70254799999999995</v>
      </c>
      <c r="M223">
        <v>2.88</v>
      </c>
      <c r="N223">
        <v>796</v>
      </c>
      <c r="O223">
        <v>1.0500000000000001E-2</v>
      </c>
      <c r="P223" t="s">
        <v>758</v>
      </c>
      <c r="Q223">
        <v>2.3561282751590001E-2</v>
      </c>
      <c r="S223" t="s">
        <v>759</v>
      </c>
      <c r="U223" t="s">
        <v>34</v>
      </c>
    </row>
    <row r="224" spans="1:22" x14ac:dyDescent="0.25">
      <c r="A224" t="s">
        <v>760</v>
      </c>
      <c r="B224" t="s">
        <v>760</v>
      </c>
      <c r="C224">
        <v>356783</v>
      </c>
      <c r="D224">
        <v>5917653</v>
      </c>
      <c r="E224">
        <v>21</v>
      </c>
      <c r="F224" t="s">
        <v>25</v>
      </c>
      <c r="G224" t="s">
        <v>757</v>
      </c>
      <c r="H224" t="s">
        <v>46</v>
      </c>
      <c r="K224" t="s">
        <v>633</v>
      </c>
      <c r="L224">
        <v>0.70264700000000002</v>
      </c>
      <c r="M224">
        <v>8.4499999999999993</v>
      </c>
      <c r="N224">
        <v>595</v>
      </c>
      <c r="O224">
        <v>4.1099999999999998E-2</v>
      </c>
      <c r="P224" t="s">
        <v>761</v>
      </c>
      <c r="Q224">
        <v>2.3561282751590001E-2</v>
      </c>
      <c r="S224" t="s">
        <v>759</v>
      </c>
      <c r="U224" t="s">
        <v>34</v>
      </c>
    </row>
    <row r="225" spans="1:21" x14ac:dyDescent="0.25">
      <c r="A225" t="s">
        <v>762</v>
      </c>
      <c r="B225" t="s">
        <v>762</v>
      </c>
      <c r="C225">
        <v>350170</v>
      </c>
      <c r="D225">
        <v>5929114</v>
      </c>
      <c r="E225">
        <v>21</v>
      </c>
      <c r="F225" t="s">
        <v>25</v>
      </c>
      <c r="G225" t="s">
        <v>763</v>
      </c>
      <c r="H225" t="s">
        <v>46</v>
      </c>
      <c r="K225" t="s">
        <v>633</v>
      </c>
      <c r="L225">
        <v>0.70259799999999994</v>
      </c>
      <c r="M225">
        <v>1.75</v>
      </c>
      <c r="N225">
        <v>994</v>
      </c>
      <c r="O225">
        <v>5.0899999999999999E-3</v>
      </c>
      <c r="P225" t="s">
        <v>764</v>
      </c>
      <c r="Q225">
        <v>2.3561282751590001E-2</v>
      </c>
      <c r="S225" t="s">
        <v>759</v>
      </c>
      <c r="U225" t="s">
        <v>34</v>
      </c>
    </row>
    <row r="226" spans="1:21" x14ac:dyDescent="0.25">
      <c r="A226" t="s">
        <v>765</v>
      </c>
      <c r="B226" t="s">
        <v>765</v>
      </c>
      <c r="C226">
        <v>319250</v>
      </c>
      <c r="D226">
        <v>5911800</v>
      </c>
      <c r="E226">
        <v>21</v>
      </c>
      <c r="F226" t="s">
        <v>25</v>
      </c>
      <c r="G226" t="s">
        <v>763</v>
      </c>
      <c r="H226" t="s">
        <v>46</v>
      </c>
      <c r="K226" t="s">
        <v>633</v>
      </c>
      <c r="L226">
        <v>0.70247400000000004</v>
      </c>
      <c r="M226">
        <v>2.66</v>
      </c>
      <c r="N226">
        <v>1068</v>
      </c>
      <c r="O226">
        <v>7.1999999999999998E-3</v>
      </c>
      <c r="P226" t="s">
        <v>766</v>
      </c>
      <c r="Q226">
        <v>2.3561282751590001E-2</v>
      </c>
      <c r="S226" t="s">
        <v>759</v>
      </c>
      <c r="U226" t="s">
        <v>34</v>
      </c>
    </row>
    <row r="227" spans="1:21" x14ac:dyDescent="0.25">
      <c r="A227" t="s">
        <v>767</v>
      </c>
      <c r="B227" t="s">
        <v>767</v>
      </c>
      <c r="C227">
        <v>371964</v>
      </c>
      <c r="D227">
        <v>5967170</v>
      </c>
      <c r="E227">
        <v>21</v>
      </c>
      <c r="F227" t="s">
        <v>25</v>
      </c>
      <c r="G227" t="s">
        <v>768</v>
      </c>
      <c r="H227" t="s">
        <v>46</v>
      </c>
      <c r="K227" t="s">
        <v>633</v>
      </c>
      <c r="L227">
        <v>0.70298899999999998</v>
      </c>
      <c r="M227">
        <v>6.79</v>
      </c>
      <c r="N227">
        <v>667</v>
      </c>
      <c r="O227">
        <v>2.9399999999999999E-2</v>
      </c>
      <c r="P227" t="s">
        <v>769</v>
      </c>
      <c r="Q227">
        <v>2.3561282751590001E-2</v>
      </c>
      <c r="S227" t="s">
        <v>759</v>
      </c>
      <c r="U227" t="s">
        <v>34</v>
      </c>
    </row>
    <row r="228" spans="1:21" x14ac:dyDescent="0.25">
      <c r="A228" t="s">
        <v>58</v>
      </c>
      <c r="B228" t="s">
        <v>58</v>
      </c>
      <c r="C228">
        <v>367062</v>
      </c>
      <c r="D228">
        <v>5956564</v>
      </c>
      <c r="E228">
        <v>21</v>
      </c>
      <c r="F228" t="s">
        <v>25</v>
      </c>
      <c r="G228" t="s">
        <v>768</v>
      </c>
      <c r="H228" t="s">
        <v>46</v>
      </c>
      <c r="K228" t="s">
        <v>633</v>
      </c>
      <c r="L228">
        <v>0.70318599999999998</v>
      </c>
      <c r="M228">
        <v>6.43</v>
      </c>
      <c r="N228">
        <v>668</v>
      </c>
      <c r="O228">
        <v>2.7799999999999998E-2</v>
      </c>
      <c r="P228" t="s">
        <v>770</v>
      </c>
      <c r="Q228">
        <v>2.3561282751590001E-2</v>
      </c>
      <c r="S228" t="s">
        <v>759</v>
      </c>
      <c r="U228" t="s">
        <v>34</v>
      </c>
    </row>
    <row r="229" spans="1:21" x14ac:dyDescent="0.25">
      <c r="A229" t="s">
        <v>771</v>
      </c>
      <c r="B229" t="s">
        <v>772</v>
      </c>
      <c r="C229">
        <v>375063</v>
      </c>
      <c r="D229">
        <v>5959634</v>
      </c>
      <c r="E229">
        <v>21</v>
      </c>
      <c r="F229" t="s">
        <v>25</v>
      </c>
      <c r="G229" t="s">
        <v>773</v>
      </c>
      <c r="H229" t="s">
        <v>46</v>
      </c>
      <c r="K229" t="s">
        <v>633</v>
      </c>
      <c r="L229">
        <v>0.70246900000000001</v>
      </c>
      <c r="M229">
        <v>33.6</v>
      </c>
      <c r="N229">
        <v>274</v>
      </c>
      <c r="O229">
        <v>0.35499999999999998</v>
      </c>
      <c r="P229" t="s">
        <v>774</v>
      </c>
      <c r="Q229">
        <v>2.3561282751590001E-2</v>
      </c>
      <c r="S229" t="s">
        <v>759</v>
      </c>
      <c r="U229" t="s">
        <v>34</v>
      </c>
    </row>
    <row r="230" spans="1:21" x14ac:dyDescent="0.25">
      <c r="A230" t="s">
        <v>775</v>
      </c>
      <c r="B230" t="s">
        <v>775</v>
      </c>
      <c r="C230">
        <v>362985</v>
      </c>
      <c r="D230">
        <v>5905774</v>
      </c>
      <c r="E230">
        <v>21</v>
      </c>
      <c r="F230" t="s">
        <v>25</v>
      </c>
      <c r="G230" t="s">
        <v>776</v>
      </c>
      <c r="H230" t="s">
        <v>46</v>
      </c>
      <c r="K230" t="s">
        <v>633</v>
      </c>
      <c r="L230">
        <v>0.70287599999999995</v>
      </c>
      <c r="M230">
        <v>13.8</v>
      </c>
      <c r="N230">
        <v>1086</v>
      </c>
      <c r="O230">
        <v>3.6700000000000003E-2</v>
      </c>
      <c r="P230" t="s">
        <v>777</v>
      </c>
      <c r="Q230">
        <v>2.3561282751590001E-2</v>
      </c>
      <c r="S230" t="s">
        <v>759</v>
      </c>
      <c r="U230" t="s">
        <v>34</v>
      </c>
    </row>
    <row r="231" spans="1:21" x14ac:dyDescent="0.25">
      <c r="A231" t="s">
        <v>778</v>
      </c>
      <c r="B231" t="s">
        <v>778</v>
      </c>
      <c r="C231">
        <v>314700</v>
      </c>
      <c r="D231">
        <v>5875770</v>
      </c>
      <c r="E231">
        <v>21</v>
      </c>
      <c r="F231" t="s">
        <v>25</v>
      </c>
      <c r="G231" t="s">
        <v>776</v>
      </c>
      <c r="H231" t="s">
        <v>46</v>
      </c>
      <c r="K231" t="s">
        <v>633</v>
      </c>
      <c r="L231">
        <v>0.70211199999999996</v>
      </c>
      <c r="M231">
        <v>28.5</v>
      </c>
      <c r="N231">
        <v>416</v>
      </c>
      <c r="O231">
        <v>0.19800000000000001</v>
      </c>
      <c r="P231" t="s">
        <v>779</v>
      </c>
      <c r="Q231">
        <v>2.3561282751590001E-2</v>
      </c>
      <c r="S231" t="s">
        <v>759</v>
      </c>
      <c r="U231" t="s">
        <v>34</v>
      </c>
    </row>
    <row r="232" spans="1:21" x14ac:dyDescent="0.25">
      <c r="A232" t="s">
        <v>780</v>
      </c>
      <c r="B232" t="s">
        <v>780</v>
      </c>
      <c r="C232">
        <v>396945</v>
      </c>
      <c r="D232">
        <v>5959788</v>
      </c>
      <c r="E232">
        <v>21</v>
      </c>
      <c r="F232" t="s">
        <v>25</v>
      </c>
      <c r="G232" t="s">
        <v>776</v>
      </c>
      <c r="H232" t="s">
        <v>46</v>
      </c>
      <c r="K232" t="s">
        <v>633</v>
      </c>
      <c r="L232">
        <v>0.70384400000000003</v>
      </c>
      <c r="M232">
        <v>63</v>
      </c>
      <c r="N232">
        <v>319</v>
      </c>
      <c r="O232">
        <v>0.57199999999999995</v>
      </c>
      <c r="P232" t="s">
        <v>781</v>
      </c>
      <c r="Q232">
        <v>2.3561282751590001E-2</v>
      </c>
      <c r="S232" t="s">
        <v>759</v>
      </c>
      <c r="U232" t="s">
        <v>34</v>
      </c>
    </row>
    <row r="233" spans="1:21" x14ac:dyDescent="0.25">
      <c r="A233" t="s">
        <v>782</v>
      </c>
      <c r="B233" t="s">
        <v>782</v>
      </c>
      <c r="C233">
        <v>379669</v>
      </c>
      <c r="D233">
        <v>5913638</v>
      </c>
      <c r="E233">
        <v>21</v>
      </c>
      <c r="F233" t="s">
        <v>25</v>
      </c>
      <c r="G233" t="s">
        <v>776</v>
      </c>
      <c r="H233" t="s">
        <v>46</v>
      </c>
      <c r="K233" t="s">
        <v>633</v>
      </c>
      <c r="L233">
        <v>0.70239799999999997</v>
      </c>
      <c r="M233">
        <v>48.1</v>
      </c>
      <c r="N233">
        <v>444</v>
      </c>
      <c r="O233">
        <v>0.313</v>
      </c>
      <c r="P233" t="s">
        <v>783</v>
      </c>
      <c r="Q233">
        <v>2.3561282751590001E-2</v>
      </c>
      <c r="S233" t="s">
        <v>759</v>
      </c>
      <c r="U233" t="s">
        <v>34</v>
      </c>
    </row>
    <row r="234" spans="1:21" x14ac:dyDescent="0.25">
      <c r="A234" t="s">
        <v>784</v>
      </c>
      <c r="B234" t="s">
        <v>784</v>
      </c>
      <c r="C234">
        <v>374480</v>
      </c>
      <c r="D234">
        <v>5971801</v>
      </c>
      <c r="E234">
        <v>21</v>
      </c>
      <c r="F234" t="s">
        <v>25</v>
      </c>
      <c r="G234" t="s">
        <v>785</v>
      </c>
      <c r="H234" t="s">
        <v>46</v>
      </c>
      <c r="K234" t="s">
        <v>633</v>
      </c>
      <c r="L234">
        <v>0.69815300000000002</v>
      </c>
      <c r="M234">
        <v>145</v>
      </c>
      <c r="N234">
        <v>149</v>
      </c>
      <c r="O234">
        <v>2.83</v>
      </c>
      <c r="P234" t="s">
        <v>786</v>
      </c>
      <c r="Q234">
        <v>2.3561282751590001E-2</v>
      </c>
      <c r="S234" t="s">
        <v>759</v>
      </c>
      <c r="U234" t="s">
        <v>34</v>
      </c>
    </row>
    <row r="235" spans="1:21" x14ac:dyDescent="0.25">
      <c r="A235" t="s">
        <v>787</v>
      </c>
      <c r="B235" t="s">
        <v>787</v>
      </c>
      <c r="C235">
        <v>364129</v>
      </c>
      <c r="D235">
        <v>5901269</v>
      </c>
      <c r="E235">
        <v>21</v>
      </c>
      <c r="F235" t="s">
        <v>25</v>
      </c>
      <c r="G235" t="s">
        <v>788</v>
      </c>
      <c r="H235" t="s">
        <v>46</v>
      </c>
      <c r="K235" t="s">
        <v>633</v>
      </c>
      <c r="L235">
        <v>0.70239700000000005</v>
      </c>
      <c r="M235">
        <v>158</v>
      </c>
      <c r="N235">
        <v>101</v>
      </c>
      <c r="O235">
        <v>4.57</v>
      </c>
      <c r="P235" t="s">
        <v>789</v>
      </c>
      <c r="Q235">
        <v>2.3561282751590001E-2</v>
      </c>
      <c r="S235" t="s">
        <v>759</v>
      </c>
      <c r="U235" t="s">
        <v>34</v>
      </c>
    </row>
    <row r="236" spans="1:21" x14ac:dyDescent="0.25">
      <c r="A236" t="s">
        <v>790</v>
      </c>
      <c r="B236" t="s">
        <v>790</v>
      </c>
      <c r="C236">
        <v>401295</v>
      </c>
      <c r="D236">
        <v>5935418</v>
      </c>
      <c r="E236">
        <v>21</v>
      </c>
      <c r="F236" t="s">
        <v>25</v>
      </c>
      <c r="G236" t="s">
        <v>788</v>
      </c>
      <c r="H236" t="s">
        <v>46</v>
      </c>
      <c r="K236" t="s">
        <v>633</v>
      </c>
      <c r="L236">
        <v>0.68666000000000005</v>
      </c>
      <c r="M236">
        <v>193</v>
      </c>
      <c r="N236">
        <v>70</v>
      </c>
      <c r="O236">
        <v>8.11</v>
      </c>
      <c r="P236" t="s">
        <v>791</v>
      </c>
      <c r="Q236">
        <v>2.3561282751590001E-2</v>
      </c>
      <c r="S236" t="s">
        <v>759</v>
      </c>
      <c r="U236" t="s">
        <v>34</v>
      </c>
    </row>
    <row r="237" spans="1:21" x14ac:dyDescent="0.25">
      <c r="A237" t="s">
        <v>792</v>
      </c>
      <c r="B237" t="s">
        <v>792</v>
      </c>
      <c r="C237">
        <v>358360</v>
      </c>
      <c r="D237">
        <v>5903218</v>
      </c>
      <c r="E237">
        <v>21</v>
      </c>
      <c r="F237" t="s">
        <v>25</v>
      </c>
      <c r="G237" t="s">
        <v>793</v>
      </c>
      <c r="H237" t="s">
        <v>46</v>
      </c>
      <c r="K237" t="s">
        <v>794</v>
      </c>
      <c r="L237">
        <v>0.70249700000000004</v>
      </c>
      <c r="M237">
        <v>4.84</v>
      </c>
      <c r="N237">
        <v>1079</v>
      </c>
      <c r="O237">
        <v>1.2999999999999999E-2</v>
      </c>
      <c r="P237" t="s">
        <v>795</v>
      </c>
      <c r="Q237">
        <v>2.5889457791350001E-2</v>
      </c>
      <c r="S237" t="s">
        <v>759</v>
      </c>
      <c r="U237" t="s">
        <v>34</v>
      </c>
    </row>
    <row r="238" spans="1:21" x14ac:dyDescent="0.25">
      <c r="A238" t="s">
        <v>796</v>
      </c>
      <c r="B238" t="s">
        <v>796</v>
      </c>
      <c r="C238">
        <v>367237</v>
      </c>
      <c r="D238">
        <v>5931332</v>
      </c>
      <c r="E238">
        <v>21</v>
      </c>
      <c r="F238" t="s">
        <v>25</v>
      </c>
      <c r="G238" t="s">
        <v>793</v>
      </c>
      <c r="H238" t="s">
        <v>46</v>
      </c>
      <c r="K238" t="s">
        <v>794</v>
      </c>
      <c r="L238">
        <v>0.70312799999999998</v>
      </c>
      <c r="M238">
        <v>3.87</v>
      </c>
      <c r="N238">
        <v>706</v>
      </c>
      <c r="O238">
        <v>1.5900000000000001E-2</v>
      </c>
      <c r="P238" t="s">
        <v>797</v>
      </c>
      <c r="Q238">
        <v>2.5889457791350001E-2</v>
      </c>
      <c r="S238" t="s">
        <v>759</v>
      </c>
      <c r="U238" t="s">
        <v>34</v>
      </c>
    </row>
    <row r="239" spans="1:21" x14ac:dyDescent="0.25">
      <c r="A239" t="s">
        <v>798</v>
      </c>
      <c r="B239" t="s">
        <v>798</v>
      </c>
      <c r="C239">
        <v>356846</v>
      </c>
      <c r="D239">
        <v>5941288</v>
      </c>
      <c r="E239">
        <v>21</v>
      </c>
      <c r="F239" t="s">
        <v>25</v>
      </c>
      <c r="G239" t="s">
        <v>793</v>
      </c>
      <c r="H239" t="s">
        <v>46</v>
      </c>
      <c r="K239" t="s">
        <v>794</v>
      </c>
      <c r="L239">
        <v>0.70284400000000002</v>
      </c>
      <c r="M239">
        <v>3.12</v>
      </c>
      <c r="N239">
        <v>802</v>
      </c>
      <c r="O239">
        <v>1.12E-2</v>
      </c>
      <c r="P239" t="s">
        <v>799</v>
      </c>
      <c r="Q239">
        <v>2.5889457791350001E-2</v>
      </c>
      <c r="S239" t="s">
        <v>759</v>
      </c>
      <c r="U239" t="s">
        <v>34</v>
      </c>
    </row>
    <row r="240" spans="1:21" x14ac:dyDescent="0.25">
      <c r="A240" t="s">
        <v>800</v>
      </c>
      <c r="B240" t="s">
        <v>800</v>
      </c>
      <c r="C240">
        <v>373770</v>
      </c>
      <c r="D240">
        <v>6075300</v>
      </c>
      <c r="E240">
        <v>21</v>
      </c>
      <c r="F240" t="s">
        <v>25</v>
      </c>
      <c r="G240" t="s">
        <v>801</v>
      </c>
      <c r="H240" t="s">
        <v>136</v>
      </c>
      <c r="I240" t="s">
        <v>802</v>
      </c>
      <c r="J240" t="s">
        <v>803</v>
      </c>
      <c r="K240" t="s">
        <v>804</v>
      </c>
      <c r="L240">
        <v>0.701928</v>
      </c>
      <c r="M240">
        <v>150</v>
      </c>
      <c r="N240">
        <v>117</v>
      </c>
      <c r="O240">
        <v>3.07</v>
      </c>
      <c r="P240" t="s">
        <v>805</v>
      </c>
      <c r="Q240">
        <v>2.5999999999999999E-2</v>
      </c>
      <c r="R240" t="s">
        <v>32</v>
      </c>
      <c r="S240" t="s">
        <v>806</v>
      </c>
      <c r="T240">
        <v>1284</v>
      </c>
      <c r="U240" t="s">
        <v>53</v>
      </c>
    </row>
    <row r="241" spans="1:21" x14ac:dyDescent="0.25">
      <c r="A241" t="s">
        <v>807</v>
      </c>
      <c r="B241" t="s">
        <v>807</v>
      </c>
      <c r="C241">
        <v>377860</v>
      </c>
      <c r="D241">
        <v>6072700</v>
      </c>
      <c r="E241">
        <v>21</v>
      </c>
      <c r="F241" t="s">
        <v>25</v>
      </c>
      <c r="G241" t="s">
        <v>801</v>
      </c>
      <c r="H241" t="s">
        <v>136</v>
      </c>
      <c r="I241" t="s">
        <v>802</v>
      </c>
      <c r="J241" t="s">
        <v>803</v>
      </c>
      <c r="K241" t="s">
        <v>804</v>
      </c>
      <c r="L241">
        <v>0.70265699999999998</v>
      </c>
      <c r="M241">
        <v>105</v>
      </c>
      <c r="N241">
        <v>469</v>
      </c>
      <c r="O241">
        <v>0.65500000000000003</v>
      </c>
      <c r="P241" t="s">
        <v>808</v>
      </c>
      <c r="Q241">
        <v>2.5999999999999999E-2</v>
      </c>
      <c r="R241" t="s">
        <v>32</v>
      </c>
      <c r="S241" t="s">
        <v>806</v>
      </c>
      <c r="T241">
        <v>1284</v>
      </c>
      <c r="U241" t="s">
        <v>53</v>
      </c>
    </row>
    <row r="242" spans="1:21" x14ac:dyDescent="0.25">
      <c r="A242" t="s">
        <v>809</v>
      </c>
      <c r="B242" t="s">
        <v>809</v>
      </c>
      <c r="C242">
        <v>366310</v>
      </c>
      <c r="D242">
        <v>6071670</v>
      </c>
      <c r="E242">
        <v>21</v>
      </c>
      <c r="F242" t="s">
        <v>25</v>
      </c>
      <c r="G242" t="s">
        <v>801</v>
      </c>
      <c r="H242" t="s">
        <v>136</v>
      </c>
      <c r="I242" t="s">
        <v>802</v>
      </c>
      <c r="J242" t="s">
        <v>803</v>
      </c>
      <c r="K242" t="s">
        <v>804</v>
      </c>
      <c r="L242">
        <v>0.69988799999999995</v>
      </c>
      <c r="M242">
        <v>132</v>
      </c>
      <c r="N242">
        <v>126</v>
      </c>
      <c r="O242">
        <v>3.081</v>
      </c>
      <c r="P242" t="s">
        <v>810</v>
      </c>
      <c r="Q242">
        <v>2.5999999999999999E-2</v>
      </c>
      <c r="R242" t="s">
        <v>32</v>
      </c>
      <c r="S242" t="s">
        <v>806</v>
      </c>
      <c r="T242">
        <v>1284</v>
      </c>
      <c r="U242" t="s">
        <v>53</v>
      </c>
    </row>
    <row r="243" spans="1:21" x14ac:dyDescent="0.25">
      <c r="A243" t="s">
        <v>811</v>
      </c>
      <c r="B243" t="s">
        <v>811</v>
      </c>
      <c r="C243">
        <v>369410</v>
      </c>
      <c r="D243">
        <v>6066450</v>
      </c>
      <c r="E243">
        <v>21</v>
      </c>
      <c r="F243" t="s">
        <v>25</v>
      </c>
      <c r="G243" t="s">
        <v>801</v>
      </c>
      <c r="H243" t="s">
        <v>136</v>
      </c>
      <c r="I243" t="s">
        <v>802</v>
      </c>
      <c r="J243" t="s">
        <v>803</v>
      </c>
      <c r="K243" t="s">
        <v>804</v>
      </c>
      <c r="L243">
        <v>0.71077900000000005</v>
      </c>
      <c r="M243">
        <v>111</v>
      </c>
      <c r="N243">
        <v>32</v>
      </c>
      <c r="O243">
        <v>10.993</v>
      </c>
      <c r="P243" t="s">
        <v>812</v>
      </c>
      <c r="Q243">
        <v>2.5999999999999999E-2</v>
      </c>
      <c r="R243" t="s">
        <v>32</v>
      </c>
      <c r="S243" t="s">
        <v>806</v>
      </c>
      <c r="T243">
        <v>1284</v>
      </c>
      <c r="U243" t="s">
        <v>53</v>
      </c>
    </row>
    <row r="244" spans="1:21" x14ac:dyDescent="0.25">
      <c r="A244" t="s">
        <v>813</v>
      </c>
      <c r="B244" t="s">
        <v>813</v>
      </c>
      <c r="C244">
        <v>368850</v>
      </c>
      <c r="D244">
        <v>6070500</v>
      </c>
      <c r="E244">
        <v>21</v>
      </c>
      <c r="F244" t="s">
        <v>25</v>
      </c>
      <c r="G244" t="s">
        <v>801</v>
      </c>
      <c r="H244" t="s">
        <v>136</v>
      </c>
      <c r="I244" t="s">
        <v>802</v>
      </c>
      <c r="J244" t="s">
        <v>803</v>
      </c>
      <c r="K244" t="s">
        <v>804</v>
      </c>
      <c r="L244">
        <v>0.70166200000000001</v>
      </c>
      <c r="M244">
        <v>98</v>
      </c>
      <c r="N244">
        <v>216</v>
      </c>
      <c r="O244">
        <v>1.325</v>
      </c>
      <c r="P244" t="s">
        <v>814</v>
      </c>
      <c r="Q244">
        <v>2.5999999999999999E-2</v>
      </c>
      <c r="R244" t="s">
        <v>32</v>
      </c>
      <c r="S244" t="s">
        <v>806</v>
      </c>
      <c r="T244">
        <v>1284</v>
      </c>
      <c r="U244" t="s">
        <v>53</v>
      </c>
    </row>
    <row r="245" spans="1:21" x14ac:dyDescent="0.25">
      <c r="A245" t="s">
        <v>815</v>
      </c>
      <c r="B245" t="s">
        <v>815</v>
      </c>
      <c r="C245">
        <v>321650</v>
      </c>
      <c r="D245">
        <v>6078090</v>
      </c>
      <c r="E245">
        <v>21</v>
      </c>
      <c r="F245" t="s">
        <v>25</v>
      </c>
      <c r="G245" t="s">
        <v>816</v>
      </c>
      <c r="H245" t="s">
        <v>136</v>
      </c>
      <c r="I245" t="s">
        <v>817</v>
      </c>
      <c r="J245" t="s">
        <v>818</v>
      </c>
      <c r="K245" t="s">
        <v>819</v>
      </c>
      <c r="L245">
        <v>0.70262400000000003</v>
      </c>
      <c r="M245">
        <v>198</v>
      </c>
      <c r="N245">
        <v>45</v>
      </c>
      <c r="O245">
        <v>12.542</v>
      </c>
      <c r="P245" t="s">
        <v>820</v>
      </c>
      <c r="Q245">
        <v>2.5000000000000001E-2</v>
      </c>
      <c r="R245" t="s">
        <v>32</v>
      </c>
      <c r="S245" t="s">
        <v>806</v>
      </c>
      <c r="T245">
        <v>1287</v>
      </c>
      <c r="U245" t="s">
        <v>53</v>
      </c>
    </row>
    <row r="246" spans="1:21" x14ac:dyDescent="0.25">
      <c r="A246" t="s">
        <v>821</v>
      </c>
      <c r="B246" t="s">
        <v>821</v>
      </c>
      <c r="C246">
        <v>368111</v>
      </c>
      <c r="D246">
        <v>6113152</v>
      </c>
      <c r="E246">
        <v>21</v>
      </c>
      <c r="F246" t="s">
        <v>25</v>
      </c>
      <c r="G246" t="s">
        <v>822</v>
      </c>
      <c r="H246" t="s">
        <v>136</v>
      </c>
      <c r="I246" t="s">
        <v>817</v>
      </c>
      <c r="J246" t="s">
        <v>818</v>
      </c>
      <c r="K246" t="s">
        <v>819</v>
      </c>
      <c r="L246">
        <v>0.69337499999999996</v>
      </c>
      <c r="M246">
        <v>160</v>
      </c>
      <c r="N246">
        <v>77</v>
      </c>
      <c r="O246">
        <v>6.2569999999999997</v>
      </c>
      <c r="P246" t="s">
        <v>823</v>
      </c>
      <c r="Q246">
        <v>2.5000000000000001E-2</v>
      </c>
      <c r="R246" t="s">
        <v>32</v>
      </c>
      <c r="S246" t="s">
        <v>806</v>
      </c>
      <c r="T246">
        <v>1287</v>
      </c>
      <c r="U246" t="s">
        <v>53</v>
      </c>
    </row>
    <row r="247" spans="1:21" x14ac:dyDescent="0.25">
      <c r="A247" t="s">
        <v>824</v>
      </c>
      <c r="B247" t="s">
        <v>824</v>
      </c>
      <c r="C247">
        <v>388800</v>
      </c>
      <c r="D247">
        <v>6082770</v>
      </c>
      <c r="E247">
        <v>21</v>
      </c>
      <c r="F247" t="s">
        <v>25</v>
      </c>
      <c r="G247" t="s">
        <v>825</v>
      </c>
      <c r="H247" t="s">
        <v>136</v>
      </c>
      <c r="I247" t="s">
        <v>817</v>
      </c>
      <c r="J247" t="s">
        <v>818</v>
      </c>
      <c r="K247" t="s">
        <v>819</v>
      </c>
      <c r="L247">
        <v>0.69492500000000001</v>
      </c>
      <c r="M247">
        <v>153</v>
      </c>
      <c r="N247">
        <v>76</v>
      </c>
      <c r="O247">
        <v>5.984</v>
      </c>
      <c r="P247" t="s">
        <v>826</v>
      </c>
      <c r="Q247">
        <v>2.5000000000000001E-2</v>
      </c>
      <c r="R247" t="s">
        <v>32</v>
      </c>
      <c r="S247" t="s">
        <v>806</v>
      </c>
      <c r="T247">
        <v>1287</v>
      </c>
      <c r="U247" t="s">
        <v>53</v>
      </c>
    </row>
    <row r="248" spans="1:21" x14ac:dyDescent="0.25">
      <c r="A248" t="s">
        <v>827</v>
      </c>
      <c r="B248" t="s">
        <v>827</v>
      </c>
      <c r="C248">
        <v>410290</v>
      </c>
      <c r="D248">
        <v>6071690</v>
      </c>
      <c r="E248">
        <v>21</v>
      </c>
      <c r="F248" t="s">
        <v>25</v>
      </c>
      <c r="G248" t="s">
        <v>828</v>
      </c>
      <c r="H248" t="s">
        <v>136</v>
      </c>
      <c r="I248" t="s">
        <v>817</v>
      </c>
      <c r="J248" t="s">
        <v>818</v>
      </c>
      <c r="K248" t="s">
        <v>819</v>
      </c>
      <c r="L248">
        <v>0.69649899999999998</v>
      </c>
      <c r="M248">
        <v>195</v>
      </c>
      <c r="N248">
        <v>105</v>
      </c>
      <c r="O248">
        <v>5.452</v>
      </c>
      <c r="P248" t="s">
        <v>829</v>
      </c>
      <c r="Q248">
        <v>2.5000000000000001E-2</v>
      </c>
      <c r="R248" t="s">
        <v>32</v>
      </c>
      <c r="S248" t="s">
        <v>806</v>
      </c>
      <c r="T248">
        <v>1287</v>
      </c>
      <c r="U248" t="s">
        <v>53</v>
      </c>
    </row>
    <row r="249" spans="1:21" x14ac:dyDescent="0.25">
      <c r="A249" t="s">
        <v>830</v>
      </c>
      <c r="B249" t="s">
        <v>830</v>
      </c>
      <c r="C249">
        <v>406500</v>
      </c>
      <c r="D249">
        <v>6074700</v>
      </c>
      <c r="E249">
        <v>21</v>
      </c>
      <c r="F249" t="s">
        <v>25</v>
      </c>
      <c r="G249" t="s">
        <v>828</v>
      </c>
      <c r="H249" t="s">
        <v>136</v>
      </c>
      <c r="I249" t="s">
        <v>817</v>
      </c>
      <c r="J249" t="s">
        <v>818</v>
      </c>
      <c r="K249" t="s">
        <v>819</v>
      </c>
      <c r="L249">
        <v>0.68257400000000001</v>
      </c>
      <c r="M249">
        <v>164</v>
      </c>
      <c r="N249">
        <v>19</v>
      </c>
      <c r="O249">
        <v>27.009</v>
      </c>
      <c r="P249" t="s">
        <v>831</v>
      </c>
      <c r="Q249">
        <v>2.5000000000000001E-2</v>
      </c>
      <c r="R249" t="s">
        <v>32</v>
      </c>
      <c r="S249" t="s">
        <v>806</v>
      </c>
      <c r="T249">
        <v>1287</v>
      </c>
      <c r="U249" t="s">
        <v>53</v>
      </c>
    </row>
    <row r="250" spans="1:21" x14ac:dyDescent="0.25">
      <c r="A250" t="s">
        <v>832</v>
      </c>
      <c r="B250" t="s">
        <v>832</v>
      </c>
      <c r="C250">
        <v>382970</v>
      </c>
      <c r="D250">
        <v>6077220</v>
      </c>
      <c r="E250">
        <v>21</v>
      </c>
      <c r="F250" t="s">
        <v>25</v>
      </c>
      <c r="G250" t="s">
        <v>833</v>
      </c>
      <c r="H250" t="s">
        <v>136</v>
      </c>
      <c r="I250" t="s">
        <v>834</v>
      </c>
      <c r="J250" t="s">
        <v>835</v>
      </c>
      <c r="K250" t="s">
        <v>794</v>
      </c>
      <c r="L250">
        <v>0.69681300000000002</v>
      </c>
      <c r="M250">
        <v>134</v>
      </c>
      <c r="N250">
        <v>116</v>
      </c>
      <c r="O250">
        <v>3.347</v>
      </c>
      <c r="P250" t="s">
        <v>836</v>
      </c>
      <c r="Q250">
        <v>2.5999999999999999E-2</v>
      </c>
      <c r="R250" t="s">
        <v>51</v>
      </c>
      <c r="S250" t="s">
        <v>806</v>
      </c>
      <c r="T250">
        <v>1286</v>
      </c>
      <c r="U250" t="s">
        <v>53</v>
      </c>
    </row>
    <row r="251" spans="1:21" x14ac:dyDescent="0.25">
      <c r="A251" t="s">
        <v>837</v>
      </c>
      <c r="B251" t="s">
        <v>837</v>
      </c>
      <c r="C251">
        <v>385150</v>
      </c>
      <c r="D251">
        <v>6075850</v>
      </c>
      <c r="E251">
        <v>21</v>
      </c>
      <c r="F251" t="s">
        <v>25</v>
      </c>
      <c r="G251" t="s">
        <v>833</v>
      </c>
      <c r="H251" t="s">
        <v>136</v>
      </c>
      <c r="I251" t="s">
        <v>834</v>
      </c>
      <c r="J251" t="s">
        <v>835</v>
      </c>
      <c r="K251" t="s">
        <v>794</v>
      </c>
      <c r="L251">
        <v>0.69937700000000003</v>
      </c>
      <c r="M251">
        <v>195</v>
      </c>
      <c r="N251">
        <v>117</v>
      </c>
      <c r="O251">
        <v>4.8959999999999999</v>
      </c>
      <c r="P251" t="s">
        <v>838</v>
      </c>
      <c r="Q251">
        <v>2.5999999999999999E-2</v>
      </c>
      <c r="R251" t="s">
        <v>51</v>
      </c>
      <c r="S251" t="s">
        <v>806</v>
      </c>
      <c r="T251">
        <v>1286</v>
      </c>
      <c r="U251" t="s">
        <v>53</v>
      </c>
    </row>
    <row r="252" spans="1:21" x14ac:dyDescent="0.25">
      <c r="A252" t="s">
        <v>839</v>
      </c>
      <c r="B252" t="s">
        <v>839</v>
      </c>
      <c r="C252">
        <v>389190</v>
      </c>
      <c r="D252">
        <v>6076120</v>
      </c>
      <c r="E252">
        <v>21</v>
      </c>
      <c r="F252" t="s">
        <v>25</v>
      </c>
      <c r="G252" t="s">
        <v>833</v>
      </c>
      <c r="H252" t="s">
        <v>136</v>
      </c>
      <c r="I252" t="s">
        <v>834</v>
      </c>
      <c r="J252" t="s">
        <v>835</v>
      </c>
      <c r="K252" t="s">
        <v>794</v>
      </c>
      <c r="L252">
        <v>0.70300799999999997</v>
      </c>
      <c r="M252">
        <v>65</v>
      </c>
      <c r="N252">
        <v>801</v>
      </c>
      <c r="O252">
        <v>0.23599999999999999</v>
      </c>
      <c r="P252" t="s">
        <v>840</v>
      </c>
      <c r="Q252">
        <v>2.5999999999999999E-2</v>
      </c>
      <c r="R252" t="s">
        <v>51</v>
      </c>
      <c r="S252" t="s">
        <v>806</v>
      </c>
      <c r="T252">
        <v>1286</v>
      </c>
      <c r="U252" t="s">
        <v>53</v>
      </c>
    </row>
    <row r="253" spans="1:21" x14ac:dyDescent="0.25">
      <c r="A253" t="s">
        <v>841</v>
      </c>
      <c r="B253" t="s">
        <v>841</v>
      </c>
      <c r="C253">
        <v>391020</v>
      </c>
      <c r="D253">
        <v>6075800</v>
      </c>
      <c r="E253">
        <v>21</v>
      </c>
      <c r="F253" t="s">
        <v>25</v>
      </c>
      <c r="G253" t="s">
        <v>833</v>
      </c>
      <c r="H253" t="s">
        <v>136</v>
      </c>
      <c r="I253" t="s">
        <v>834</v>
      </c>
      <c r="J253" t="s">
        <v>835</v>
      </c>
      <c r="K253" t="s">
        <v>794</v>
      </c>
      <c r="L253">
        <v>0.70324500000000001</v>
      </c>
      <c r="M253">
        <v>67</v>
      </c>
      <c r="N253">
        <v>631</v>
      </c>
      <c r="O253">
        <v>0.316</v>
      </c>
      <c r="P253" t="s">
        <v>842</v>
      </c>
      <c r="Q253">
        <v>2.5999999999999999E-2</v>
      </c>
      <c r="R253" t="s">
        <v>51</v>
      </c>
      <c r="S253" t="s">
        <v>806</v>
      </c>
      <c r="T253">
        <v>1286</v>
      </c>
      <c r="U253" t="s">
        <v>53</v>
      </c>
    </row>
    <row r="254" spans="1:21" x14ac:dyDescent="0.25">
      <c r="A254" t="s">
        <v>843</v>
      </c>
      <c r="B254" t="s">
        <v>843</v>
      </c>
      <c r="C254">
        <v>383710</v>
      </c>
      <c r="D254">
        <v>6078080</v>
      </c>
      <c r="E254">
        <v>21</v>
      </c>
      <c r="F254" t="s">
        <v>25</v>
      </c>
      <c r="G254" t="s">
        <v>833</v>
      </c>
      <c r="H254" t="s">
        <v>136</v>
      </c>
      <c r="I254" t="s">
        <v>834</v>
      </c>
      <c r="J254" t="s">
        <v>835</v>
      </c>
      <c r="K254" t="s">
        <v>794</v>
      </c>
      <c r="L254">
        <v>0.69597100000000001</v>
      </c>
      <c r="M254">
        <v>163</v>
      </c>
      <c r="N254">
        <v>102</v>
      </c>
      <c r="O254">
        <v>4.68</v>
      </c>
      <c r="P254" t="s">
        <v>844</v>
      </c>
      <c r="Q254">
        <v>2.5999999999999999E-2</v>
      </c>
      <c r="R254" t="s">
        <v>51</v>
      </c>
      <c r="S254" t="s">
        <v>806</v>
      </c>
      <c r="T254">
        <v>1286</v>
      </c>
      <c r="U254" t="s">
        <v>53</v>
      </c>
    </row>
    <row r="255" spans="1:21" x14ac:dyDescent="0.25">
      <c r="A255" t="s">
        <v>845</v>
      </c>
      <c r="B255" t="s">
        <v>845</v>
      </c>
      <c r="C255">
        <v>375100</v>
      </c>
      <c r="D255">
        <v>6076590</v>
      </c>
      <c r="E255">
        <v>21</v>
      </c>
      <c r="F255" t="s">
        <v>25</v>
      </c>
      <c r="G255" t="s">
        <v>801</v>
      </c>
      <c r="H255" t="s">
        <v>136</v>
      </c>
      <c r="I255" t="s">
        <v>802</v>
      </c>
      <c r="J255" t="s">
        <v>803</v>
      </c>
      <c r="K255" t="s">
        <v>804</v>
      </c>
      <c r="L255">
        <v>0.70023999999999997</v>
      </c>
      <c r="M255">
        <v>193</v>
      </c>
      <c r="N255">
        <v>79</v>
      </c>
      <c r="O255">
        <v>7.2089999999999996</v>
      </c>
      <c r="P255" t="s">
        <v>846</v>
      </c>
      <c r="Q255">
        <v>2.5999999999999999E-2</v>
      </c>
      <c r="R255" t="s">
        <v>32</v>
      </c>
      <c r="S255" t="s">
        <v>806</v>
      </c>
      <c r="T255">
        <v>1284</v>
      </c>
      <c r="U255" t="s">
        <v>53</v>
      </c>
    </row>
  </sheetData>
  <pageMargins left="0.7" right="0.7" top="0.75" bottom="0.75" header="0.3" footer="0.3"/>
  <pageSetup orientation="portrait" r:id="rId1"/>
  <ignoredErrors>
    <ignoredError sqref="B30:B3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GeochronRbSr</vt:lpstr>
      <vt:lpstr>GeochronRbSr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Honarvar, Pauline</dc:creator>
  <cp:lastModifiedBy>Honarvar, Pauline</cp:lastModifiedBy>
  <dcterms:created xsi:type="dcterms:W3CDTF">2018-12-05T15:04:32Z</dcterms:created>
  <dcterms:modified xsi:type="dcterms:W3CDTF">2019-03-08T20:39:04Z</dcterms:modified>
</cp:coreProperties>
</file>